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5550" windowHeight="4575" activeTab="0"/>
  </bookViews>
  <sheets>
    <sheet name="Overview" sheetId="1" r:id="rId1"/>
    <sheet name="Quick Budget" sheetId="2" r:id="rId2"/>
    <sheet name="Budget By Month" sheetId="3" r:id="rId3"/>
    <sheet name="Tracking" sheetId="4" r:id="rId4"/>
    <sheet name="Comparison" sheetId="5" r:id="rId5"/>
    <sheet name="Daily Spending Jan" sheetId="6" r:id="rId6"/>
    <sheet name="Daily Spending Feb" sheetId="7" r:id="rId7"/>
    <sheet name="Daily Spending Mar" sheetId="8" r:id="rId8"/>
    <sheet name="Daily Spending Apr" sheetId="9" r:id="rId9"/>
    <sheet name="Daily Spending May" sheetId="10" r:id="rId10"/>
    <sheet name="Daily Spending Jun" sheetId="11" r:id="rId11"/>
    <sheet name="Daily Spending Jul" sheetId="12" r:id="rId12"/>
    <sheet name="Daily Spending Aug" sheetId="13" r:id="rId13"/>
    <sheet name="Daily Spending Sep" sheetId="14" r:id="rId14"/>
    <sheet name="Daily Spending Oct" sheetId="15" r:id="rId15"/>
    <sheet name="Daily Spending Nov" sheetId="16" r:id="rId16"/>
    <sheet name="Daily Spending Dec" sheetId="17" r:id="rId17"/>
  </sheets>
  <definedNames>
    <definedName name="BUDGETM">'Budget By Month'!$E$7:$R$83</definedName>
    <definedName name="CHARTMONTH">'Budget By Month'!$AA$26:$AC$41</definedName>
    <definedName name="DAILYTRACKING">'Tracking'!$AP$18:$BB$84</definedName>
    <definedName name="HIDEBUDGET">'Budget By Month'!$J$1:$P$1</definedName>
    <definedName name="HIDETRACKING">'Tracking'!$H$1:$O$2</definedName>
    <definedName name="MONTHSA">'Tracking'!$AE$26:$AF$37</definedName>
    <definedName name="MONTHSB">'Tracking'!$AF$26:$AG$37</definedName>
    <definedName name="MONTHSC">'Tracking'!$AB$26:$AD$40</definedName>
    <definedName name="MONTHSD">'Tracking'!$AF$26:$AH$38</definedName>
    <definedName name="MONTHSE">'Comparison'!$R$26:$T$40</definedName>
    <definedName name="_xlnm.Print_Area" localSheetId="2">'Budget By Month'!$B$5:$X$84</definedName>
    <definedName name="_xlnm.Print_Area" localSheetId="4">'Comparison'!$B$5:$O$85</definedName>
    <definedName name="_xlnm.Print_Area" localSheetId="8">'Daily Spending Apr'!$B$5:$AJ$77</definedName>
    <definedName name="_xlnm.Print_Area" localSheetId="12">'Daily Spending Aug'!$B$5:$AJ$77</definedName>
    <definedName name="_xlnm.Print_Area" localSheetId="16">'Daily Spending Dec'!$B$5:$AJ$77</definedName>
    <definedName name="_xlnm.Print_Area" localSheetId="6">'Daily Spending Feb'!$B$5:$AJ$77</definedName>
    <definedName name="_xlnm.Print_Area" localSheetId="5">'Daily Spending Jan'!$B$5:$AJ$77</definedName>
    <definedName name="_xlnm.Print_Area" localSheetId="11">'Daily Spending Jul'!$B$5:$AJ$77</definedName>
    <definedName name="_xlnm.Print_Area" localSheetId="10">'Daily Spending Jun'!$B$5:$AJ$77</definedName>
    <definedName name="_xlnm.Print_Area" localSheetId="7">'Daily Spending Mar'!$B$5:$AJ$77</definedName>
    <definedName name="_xlnm.Print_Area" localSheetId="9">'Daily Spending May'!$B$5:$AJ$77</definedName>
    <definedName name="_xlnm.Print_Area" localSheetId="15">'Daily Spending Nov'!$B$5:$AJ$77</definedName>
    <definedName name="_xlnm.Print_Area" localSheetId="14">'Daily Spending Oct'!$B$5:$AJ$77</definedName>
    <definedName name="_xlnm.Print_Area" localSheetId="13">'Daily Spending Sep'!$B$5:$AJ$77</definedName>
    <definedName name="_xlnm.Print_Area" localSheetId="1">'Quick Budget'!$B$5:$O$84</definedName>
    <definedName name="_xlnm.Print_Area" localSheetId="3">'Tracking'!$B$5:$X$85</definedName>
    <definedName name="TRACKING">'Tracking'!$D$7:$Q$84</definedName>
  </definedNames>
  <calcPr fullCalcOnLoad="1"/>
</workbook>
</file>

<file path=xl/comments2.xml><?xml version="1.0" encoding="utf-8"?>
<comments xmlns="http://schemas.openxmlformats.org/spreadsheetml/2006/main">
  <authors>
    <author>Simpleplanning.com</author>
  </authors>
  <commentList>
    <comment ref="C79" authorId="0">
      <text>
        <r>
          <rPr>
            <sz val="8"/>
            <rFont val="Tahoma"/>
            <family val="2"/>
          </rPr>
          <t xml:space="preserve"> Weddings, Birthdays, Christmas, etc.</t>
        </r>
      </text>
    </comment>
  </commentList>
</comments>
</file>

<file path=xl/sharedStrings.xml><?xml version="1.0" encoding="utf-8"?>
<sst xmlns="http://schemas.openxmlformats.org/spreadsheetml/2006/main" count="870" uniqueCount="224">
  <si>
    <t>Salary/Wages</t>
  </si>
  <si>
    <t>Salary/Wages (Spouse)</t>
  </si>
  <si>
    <t>Other</t>
  </si>
  <si>
    <t>Auto Loan/Lease</t>
  </si>
  <si>
    <t xml:space="preserve">Insurance </t>
  </si>
  <si>
    <t xml:space="preserve">Gas </t>
  </si>
  <si>
    <t xml:space="preserve">Maintenance </t>
  </si>
  <si>
    <t>Registration/Inspection</t>
  </si>
  <si>
    <t>Bus/ Train</t>
  </si>
  <si>
    <t>Mortgage</t>
  </si>
  <si>
    <t>Rent</t>
  </si>
  <si>
    <t>Maintenance</t>
  </si>
  <si>
    <t>Insurance</t>
  </si>
  <si>
    <t>Furniture</t>
  </si>
  <si>
    <t>Household Supplies</t>
  </si>
  <si>
    <t>Groceries</t>
  </si>
  <si>
    <t>Real Estate Tax</t>
  </si>
  <si>
    <t>Phone - Home</t>
  </si>
  <si>
    <t>Phone - Cell</t>
  </si>
  <si>
    <t>Cable</t>
  </si>
  <si>
    <t>Gas</t>
  </si>
  <si>
    <t>Water</t>
  </si>
  <si>
    <t>Electricity</t>
  </si>
  <si>
    <t>Internet</t>
  </si>
  <si>
    <t>Dental</t>
  </si>
  <si>
    <t>Medical</t>
  </si>
  <si>
    <t>Medication</t>
  </si>
  <si>
    <t>Vision/contacts</t>
  </si>
  <si>
    <t>Life Insurance</t>
  </si>
  <si>
    <t>Memberships</t>
  </si>
  <si>
    <t>Dining out</t>
  </si>
  <si>
    <t>Events</t>
  </si>
  <si>
    <t>Subscriptions</t>
  </si>
  <si>
    <t>Movies</t>
  </si>
  <si>
    <t>Music</t>
  </si>
  <si>
    <t>Hobbies</t>
  </si>
  <si>
    <t>Travel/ Vacation</t>
  </si>
  <si>
    <t>Dry Cleaning</t>
  </si>
  <si>
    <t>New Clothes</t>
  </si>
  <si>
    <t>Donations</t>
  </si>
  <si>
    <t>Child Care</t>
  </si>
  <si>
    <t>Tuition</t>
  </si>
  <si>
    <t>College Loans</t>
  </si>
  <si>
    <t>Pocket Money</t>
  </si>
  <si>
    <t>Gifts</t>
  </si>
  <si>
    <t>Credit Card</t>
  </si>
  <si>
    <t>Transportation</t>
  </si>
  <si>
    <t>Home</t>
  </si>
  <si>
    <t>Utilities</t>
  </si>
  <si>
    <t>Health</t>
  </si>
  <si>
    <t>Entertainment</t>
  </si>
  <si>
    <t>Miscellaneous</t>
  </si>
  <si>
    <t>Weekly</t>
  </si>
  <si>
    <t>Monthly</t>
  </si>
  <si>
    <t>Semi-Annually</t>
  </si>
  <si>
    <t>Quarterly</t>
  </si>
  <si>
    <t>Yearly</t>
  </si>
  <si>
    <t>Budget</t>
  </si>
  <si>
    <t xml:space="preserve"> Balance (Savings)</t>
  </si>
  <si>
    <t xml:space="preserve"> Income</t>
  </si>
  <si>
    <t xml:space="preserve"> Expense</t>
  </si>
  <si>
    <t>Daily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</si>
  <si>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</si>
  <si>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</si>
  <si>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</si>
  <si>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</si>
  <si>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</si>
  <si>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</si>
  <si>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</si>
  <si>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</si>
  <si>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</si>
  <si>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</si>
  <si>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</si>
  <si>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</si>
  <si>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</si>
  <si>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</si>
  <si>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</si>
  <si>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</si>
  <si>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</si>
  <si>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</si>
  <si>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</si>
  <si>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</si>
  <si>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</si>
  <si>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</si>
  <si>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</si>
  <si>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Current Month</t>
  </si>
  <si>
    <t>Prior Month</t>
  </si>
  <si>
    <t>Frequency</t>
  </si>
  <si>
    <t>Amount</t>
  </si>
  <si>
    <t>Total Spending:</t>
  </si>
  <si>
    <t>Quick Budget</t>
  </si>
  <si>
    <t>Monthly (avg.)</t>
  </si>
  <si>
    <t>Weekly (avg.)</t>
  </si>
  <si>
    <t>Budget By Month?</t>
  </si>
  <si>
    <t>Vs Budget</t>
  </si>
  <si>
    <t>Simple Budget</t>
  </si>
  <si>
    <t>Tracking</t>
  </si>
  <si>
    <t>Pie Chart</t>
  </si>
  <si>
    <t>Start Mth</t>
  </si>
  <si>
    <t>Chart:</t>
  </si>
  <si>
    <t>Month</t>
  </si>
  <si>
    <t>Budget by</t>
  </si>
  <si>
    <t>Mths/Wks</t>
  </si>
  <si>
    <t>Budgeted</t>
  </si>
  <si>
    <t>Bar Chart</t>
  </si>
  <si>
    <t>Balance</t>
  </si>
  <si>
    <t>Expense</t>
  </si>
  <si>
    <t>Income</t>
  </si>
  <si>
    <t>First Tracking Month</t>
  </si>
  <si>
    <t>Compare                                     to Budget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</si>
  <si>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</si>
  <si>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</si>
  <si>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</si>
  <si>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</si>
  <si>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</si>
  <si>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</si>
  <si>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</si>
  <si>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</si>
  <si>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</si>
  <si>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</si>
  <si>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</si>
  <si>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</si>
  <si>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</si>
  <si>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</si>
  <si>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</si>
  <si>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</si>
  <si>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</si>
  <si>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</si>
  <si>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</si>
  <si>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</si>
  <si>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</si>
  <si>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</si>
  <si>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</si>
  <si>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</si>
  <si>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</si>
  <si>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</si>
  <si>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</si>
  <si>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</si>
  <si>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</si>
  <si>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</si>
  <si>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</si>
  <si>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Total Day's Spending:</t>
  </si>
  <si>
    <t>Total Income (net)</t>
  </si>
  <si>
    <t xml:space="preserve">              Chart:</t>
  </si>
  <si>
    <t xml:space="preserve">                Chart:</t>
  </si>
  <si>
    <t>Instructions</t>
  </si>
  <si>
    <t>Financial Calculators available at www.simpleplanning.com</t>
  </si>
  <si>
    <t>-</t>
  </si>
  <si>
    <t>Budget Planner</t>
  </si>
  <si>
    <t>Mortgage Calculator</t>
  </si>
  <si>
    <t>Investment Calculator</t>
  </si>
  <si>
    <t>Tax Calculator</t>
  </si>
  <si>
    <t>Retirement Planner</t>
  </si>
  <si>
    <t>401k Calculator</t>
  </si>
  <si>
    <t>Software License Agreement</t>
  </si>
  <si>
    <t>Simpleplannings.com grants usage of this financial planning "software" under the following terms and conditions:</t>
  </si>
  <si>
    <t>After the purchasing and downloading of this software from Simpleplanning.com, the purchaser is granted a "license" to use this product.</t>
  </si>
  <si>
    <t>The "licensee" may make copies of this product in an amount that does not exceed the number of licenses originally purchased from</t>
  </si>
  <si>
    <t>Simpleplanning.com, or for the purpose of creating a backup copy.</t>
  </si>
  <si>
    <t>This file or the software contained in this file shall not be transferred to a non-licensee without the written consent from Simpleplanning.com.</t>
  </si>
  <si>
    <t>Limitation of Liability</t>
  </si>
  <si>
    <t>Simpleplanning.com will not be held liable for damages in the event of, but not limited to inaccurate assumptions, calculation errors,</t>
  </si>
  <si>
    <t>software, hardware, data and network failure and profit/savings losses as a result of using this software.</t>
  </si>
  <si>
    <t>Budget by Month</t>
  </si>
  <si>
    <t>Comparison</t>
  </si>
  <si>
    <t xml:space="preserve">We've provided this sheet for those interested in tracking their spending on a daily basis.  This simple record goes a long way in helping </t>
  </si>
  <si>
    <t>Daily Spending</t>
  </si>
  <si>
    <t xml:space="preserve">You may move from worksheet to worksheet by clicking on the dark blue buttons </t>
  </si>
  <si>
    <t>Enter data in only the white cells with gray borders:</t>
  </si>
  <si>
    <t>Create a quick and easy budget by filling out the white cells on the "Quick Budget" sheet.  Enter the "Frequency" by using the drop down menu</t>
  </si>
  <si>
    <t xml:space="preserve">Use this sheet to track your actual income and spending.  Select your first tracking month by using the drop down box in the "Income" section.  </t>
  </si>
  <si>
    <t xml:space="preserve">Use the "Budget By Month" sheet to create a budget with greater detail.  Select your first budget month by using the drop down box in </t>
  </si>
  <si>
    <t>the "Income" section.  To unhide future months, click the grey button at the top of the sheet labeled "Click here then Ctrl+Shift+0".</t>
  </si>
  <si>
    <t>located at the top of each worksheet or the blue tabs at the bottom of this workbook.</t>
  </si>
  <si>
    <t>Aug To Date</t>
  </si>
  <si>
    <t>Use the drop down boxes                            to chart different time periods (Current Month, Prior Month, Yearly, Jan, Feb, etc.)</t>
  </si>
  <si>
    <t xml:space="preserve">provided in each cell.  The Monthly/Yearly figures are calculated for you and compared to your Tracking (actual) figures on the "Comparison" sheet.  </t>
  </si>
  <si>
    <t>comparison purposes instead.)</t>
  </si>
  <si>
    <t xml:space="preserve">Make sure "Use this budget for comparison purposes" is selected. (If this box is not selected, the "Budget By Month" figures will be used for </t>
  </si>
  <si>
    <t>Make sure "Use this budget for comparison purposes" is selected if you are building 'a budget by month.  (If this box is not selected,</t>
  </si>
  <si>
    <t>These figures will be compared to your budgeted figures on the "Comparison" page.</t>
  </si>
  <si>
    <t>the "Quick Budget" sheet figures will be used for comparison purposes instead.)</t>
  </si>
  <si>
    <t xml:space="preserve">Use this sheet to monitor how well you are sticking to your budget.  Compare different time periods by using the drop down box above the </t>
  </si>
  <si>
    <t>"Income" section</t>
  </si>
  <si>
    <t>you stick to your budget.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</si>
  <si>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</si>
  <si>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</si>
  <si>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</si>
  <si>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</si>
  <si>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</si>
  <si>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</si>
  <si>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</si>
  <si>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</si>
  <si>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</si>
  <si>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</si>
  <si>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</si>
  <si>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</si>
  <si>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Month: Jan</t>
  </si>
  <si>
    <t>Month: Dec</t>
  </si>
  <si>
    <t>Month: Nov</t>
  </si>
  <si>
    <t>Month: Oct</t>
  </si>
  <si>
    <t>Month: Sep</t>
  </si>
  <si>
    <t>Month: Aug</t>
  </si>
  <si>
    <t>Month: Jul</t>
  </si>
  <si>
    <t>Month: Jun</t>
  </si>
  <si>
    <t>Month: May</t>
  </si>
  <si>
    <t>Month: Apr</t>
  </si>
  <si>
    <t>Month: Mar</t>
  </si>
  <si>
    <t>Month: Feb</t>
  </si>
  <si>
    <t>How do I change the category names?</t>
  </si>
  <si>
    <t>You can change the default categories/subcategories on either one of the budget sheets (Quick Budget or Budget by Month).</t>
  </si>
  <si>
    <t>These new titles will flow through each sheet of the planner.</t>
  </si>
  <si>
    <t>Why can't I hide the future months on the Budget By Month sheet or the Tracking sheet?</t>
  </si>
  <si>
    <t>Some versions of Excel make it difficult to hide and unhide columns when the sheet are password protected.  If you're having difficulty hiding</t>
  </si>
  <si>
    <t xml:space="preserve">hiding the future months, send your planner to </t>
  </si>
  <si>
    <t>admin@simpleplanning.com</t>
  </si>
  <si>
    <t>and we'll send it back to you in 2-3 days.</t>
  </si>
  <si>
    <t>Why is the planner password protected?</t>
  </si>
  <si>
    <t>We password protect our planners to protect our intellectual property and so that users don't inadvertently delete key formulas.</t>
  </si>
  <si>
    <t>If you have specific requirements that are not addressed above, contact us at</t>
  </si>
  <si>
    <t>Overview</t>
  </si>
  <si>
    <t>Calendar Planner</t>
  </si>
  <si>
    <t>Net Worth Calculator</t>
  </si>
  <si>
    <t>Profit &amp; Loss Planner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</si>
</sst>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[$-409]dddd\,\ mmmm\ dd\,\ yyyy"/>
    <numFmt numFmtId="168" formatCode="[$-409]mmmm\ d\,\ yyyy;@"/>
    <numFmt numFmtId="169" formatCode="[$-409]mmm\-yy;@"/>
    <numFmt numFmtId="170" formatCode="&quot;$&quot;#,##0.0_);[Red]\(&quot;$&quot;#,##0.0\)"/>
    <numFmt numFmtId="171" formatCode="0.00000"/>
    <numFmt numFmtId="172" formatCode="0.0000"/>
    <numFmt numFmtId="173" formatCode="0.000"/>
    <numFmt numFmtId="174" formatCode="0.0"/>
    <numFmt numFmtId="175" formatCode="0.0%"/>
    <numFmt numFmtId="176" formatCode="&quot;$&quot;#,##0.0_);\(&quot;$&quot;#,##0.0\)"/>
    <numFmt numFmtId="177" formatCode="_(* #,##0.0_);_(* \(#,##0.0\);_(* &quot;-&quot;??_);_(@_)"/>
    <numFmt numFmtId="178" formatCode="_(* #,##0_);_(* \(#,##0\);_(* &quot;-&quot;??_);_(@_)"/>
    <numFmt numFmtId="179" formatCode="[$-409]h:mm:ss\ AM/PM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0_);_(* \(#,##0.000\);_(* &quot;-&quot;???_);_(@_)"/>
    <numFmt numFmtId="186" formatCode="&quot;$&quot;#,##0.000_);[Red]\(&quot;$&quot;#,##0.000\)"/>
    <numFmt numFmtId="187" formatCode="#,##0.0_);[Red]\(#,##0.0\)"/>
    <numFmt numFmtId="188" formatCode="0.000%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_(&quot;$&quot;* #,##0.000_);_(&quot;$&quot;* \(#,##0.000\);_(&quot;$&quot;* &quot;-&quot;??_);_(@_)"/>
    <numFmt numFmtId="199" formatCode="&quot;$&quot;#,##0.00"/>
    <numFmt numFmtId="200" formatCode="&quot;$&quot;#,##0.0000_);[Red]\(&quot;$&quot;#,##0.0000\)"/>
    <numFmt numFmtId="201" formatCode="_(* #,##0.0000_);_(* \(#,##0.0000\);_(* &quot;-&quot;????_);_(@_)"/>
    <numFmt numFmtId="202" formatCode="0.000000"/>
    <numFmt numFmtId="203" formatCode="0.0000000"/>
    <numFmt numFmtId="204" formatCode="0.00000000"/>
    <numFmt numFmtId="205" formatCode="0.000000000"/>
    <numFmt numFmtId="206" formatCode="0.0000000000"/>
    <numFmt numFmtId="207" formatCode="&quot;$&quot;#,##0.00000_);[Red]\(&quot;$&quot;#,##0.00000\)"/>
    <numFmt numFmtId="208" formatCode="&quot;$&quot;#,##0.000000_);[Red]\(&quot;$&quot;#,##0.000000\)"/>
    <numFmt numFmtId="209" formatCode="&quot;$&quot;#,##0.0000000_);[Red]\(&quot;$&quot;#,##0.0000000\)"/>
    <numFmt numFmtId="210" formatCode="_(* #,##0.0_);_(* \(#,##0.0\);_(* &quot;-&quot;?_);_(@_)"/>
    <numFmt numFmtId="211" formatCode="#,##0.0"/>
    <numFmt numFmtId="212" formatCode="&quot;$&quot;#,##0.0000000_);\(&quot;$&quot;#,##0.0000000\)"/>
    <numFmt numFmtId="213" formatCode="&quot;$&quot;#,##0.00000000_);\(&quot;$&quot;#,##0.00000000\)"/>
    <numFmt numFmtId="214" formatCode="&quot;$&quot;#,##0.000000000_);\(&quot;$&quot;#,##0.000000000\)"/>
    <numFmt numFmtId="215" formatCode="[$£-809]#,##0"/>
    <numFmt numFmtId="216" formatCode="[$£-809]#,##0;\-[$£-809]#,##0"/>
    <numFmt numFmtId="217" formatCode="[$£-809]#,##0.00"/>
    <numFmt numFmtId="218" formatCode="[$£-809]#,##0.0"/>
  </numFmts>
  <fonts count="58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0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1"/>
      <color indexed="9"/>
      <name val="Arial"/>
      <family val="2"/>
    </font>
    <font>
      <sz val="7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9"/>
      <name val="Arial"/>
      <family val="2"/>
    </font>
    <font>
      <b/>
      <sz val="14"/>
      <color indexed="18"/>
      <name val="Arial"/>
      <family val="2"/>
    </font>
    <font>
      <sz val="7"/>
      <color indexed="30"/>
      <name val="Arial"/>
      <family val="0"/>
    </font>
    <font>
      <sz val="10"/>
      <color indexed="30"/>
      <name val="Arial"/>
      <family val="0"/>
    </font>
    <font>
      <sz val="9"/>
      <color indexed="18"/>
      <name val="Arial"/>
      <family val="0"/>
    </font>
    <font>
      <b/>
      <sz val="16"/>
      <color indexed="18"/>
      <name val="Century Gothic"/>
      <family val="2"/>
    </font>
    <font>
      <b/>
      <u val="single"/>
      <sz val="11"/>
      <name val="Arial"/>
      <family val="2"/>
    </font>
    <font>
      <b/>
      <u val="single"/>
      <sz val="10"/>
      <color indexed="12"/>
      <name val="Arial"/>
      <family val="0"/>
    </font>
    <font>
      <b/>
      <u val="single"/>
      <sz val="11"/>
      <color indexed="12"/>
      <name val="Arial"/>
      <family val="0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9.5"/>
      <name val="Arial"/>
      <family val="0"/>
    </font>
    <font>
      <b/>
      <sz val="8.25"/>
      <name val="Arial"/>
      <family val="2"/>
    </font>
    <font>
      <sz val="10"/>
      <color indexed="18"/>
      <name val="Arial"/>
      <family val="2"/>
    </font>
    <font>
      <i/>
      <sz val="10"/>
      <color indexed="63"/>
      <name val="Arial"/>
      <family val="2"/>
    </font>
    <font>
      <sz val="9.75"/>
      <name val="Arial"/>
      <family val="0"/>
    </font>
    <font>
      <sz val="11"/>
      <name val="Arial"/>
      <family val="0"/>
    </font>
    <font>
      <b/>
      <sz val="9.5"/>
      <name val="Arial"/>
      <family val="2"/>
    </font>
    <font>
      <sz val="7"/>
      <color indexed="17"/>
      <name val="Arial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sz val="8.75"/>
      <name val="Arial"/>
      <family val="0"/>
    </font>
    <font>
      <b/>
      <sz val="8.75"/>
      <name val="Arial"/>
      <family val="2"/>
    </font>
    <font>
      <b/>
      <sz val="7.75"/>
      <name val="Arial"/>
      <family val="2"/>
    </font>
    <font>
      <sz val="6.5"/>
      <name val="Arial"/>
      <family val="2"/>
    </font>
    <font>
      <sz val="6.75"/>
      <name val="Arial"/>
      <family val="2"/>
    </font>
    <font>
      <b/>
      <sz val="8"/>
      <color indexed="23"/>
      <name val="Arial"/>
      <family val="2"/>
    </font>
    <font>
      <b/>
      <sz val="14"/>
      <color indexed="18"/>
      <name val="Century Gothic"/>
      <family val="2"/>
    </font>
    <font>
      <b/>
      <sz val="8"/>
      <name val="Arial"/>
      <family val="2"/>
    </font>
    <font>
      <b/>
      <sz val="11"/>
      <color indexed="63"/>
      <name val="Century Gothic"/>
      <family val="2"/>
    </font>
    <font>
      <i/>
      <sz val="9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0"/>
    </font>
    <font>
      <u val="single"/>
      <sz val="10"/>
      <color indexed="9"/>
      <name val="Arial"/>
      <family val="0"/>
    </font>
    <font>
      <sz val="9"/>
      <color indexed="9"/>
      <name val="Arial"/>
      <family val="0"/>
    </font>
    <font>
      <sz val="7"/>
      <color indexed="9"/>
      <name val="Arial"/>
      <family val="0"/>
    </font>
    <font>
      <u val="single"/>
      <sz val="7"/>
      <color indexed="30"/>
      <name val="Arial"/>
      <family val="0"/>
    </font>
    <font>
      <u val="single"/>
      <sz val="10"/>
      <color indexed="30"/>
      <name val="Arial"/>
      <family val="0"/>
    </font>
    <font>
      <sz val="9"/>
      <color indexed="30"/>
      <name val="Arial"/>
      <family val="0"/>
    </font>
    <font>
      <sz val="1"/>
      <color indexed="30"/>
      <name val="Arial"/>
      <family val="0"/>
    </font>
    <font>
      <sz val="1"/>
      <name val="Arial"/>
      <family val="0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sz val="10"/>
      <name val="Microsoft Sans Serif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</fills>
  <borders count="12">
    <border>
      <left/>
      <right/>
      <top/>
      <bottom/>
      <diagonal/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18" fillId="3" borderId="3" xfId="0" applyFont="1" applyFill="1" applyBorder="1" applyAlignment="1" applyProtection="1">
      <alignment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2" fillId="3" borderId="4" xfId="0" applyFont="1" applyFill="1" applyBorder="1" applyAlignment="1" applyProtection="1">
      <alignment/>
      <protection hidden="1"/>
    </xf>
    <xf numFmtId="0" fontId="21" fillId="3" borderId="1" xfId="0" applyFont="1" applyFill="1" applyBorder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2" fillId="3" borderId="6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6" fillId="2" borderId="0" xfId="0" applyFont="1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22" fillId="2" borderId="0" xfId="0" applyFont="1" applyFill="1" applyAlignment="1" applyProtection="1">
      <alignment horizontal="center"/>
      <protection hidden="1"/>
    </xf>
    <xf numFmtId="0" fontId="39" fillId="2" borderId="0" xfId="0" applyFont="1" applyFill="1" applyAlignment="1" applyProtection="1">
      <alignment horizontal="centerContinuous"/>
      <protection hidden="1"/>
    </xf>
    <xf numFmtId="0" fontId="5" fillId="2" borderId="0" xfId="0" applyFont="1" applyFill="1" applyAlignment="1" applyProtection="1">
      <alignment horizontal="centerContinuous"/>
      <protection hidden="1"/>
    </xf>
    <xf numFmtId="0" fontId="31" fillId="2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22" fillId="3" borderId="1" xfId="0" applyFont="1" applyFill="1" applyBorder="1" applyAlignment="1" applyProtection="1">
      <alignment/>
      <protection hidden="1"/>
    </xf>
    <xf numFmtId="0" fontId="22" fillId="3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8" fontId="14" fillId="2" borderId="0" xfId="15" applyNumberFormat="1" applyFont="1" applyFill="1" applyAlignment="1" applyProtection="1">
      <alignment/>
      <protection hidden="1"/>
    </xf>
    <xf numFmtId="0" fontId="45" fillId="0" borderId="0" xfId="0" applyFont="1" applyFill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5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19" fillId="0" borderId="0" xfId="20" applyFont="1" applyBorder="1" applyAlignment="1">
      <alignment/>
    </xf>
    <xf numFmtId="0" fontId="19" fillId="0" borderId="0" xfId="20" applyFont="1" applyAlignment="1">
      <alignment/>
    </xf>
    <xf numFmtId="0" fontId="31" fillId="2" borderId="0" xfId="0" applyFont="1" applyFill="1" applyAlignment="1" applyProtection="1">
      <alignment horizontal="centerContinuous"/>
      <protection hidden="1"/>
    </xf>
    <xf numFmtId="0" fontId="5" fillId="0" borderId="0" xfId="0" applyFont="1" applyAlignment="1">
      <alignment/>
    </xf>
    <xf numFmtId="0" fontId="11" fillId="0" borderId="0" xfId="20" applyAlignment="1">
      <alignment/>
    </xf>
    <xf numFmtId="0" fontId="57" fillId="0" borderId="0" xfId="0" applyFont="1" applyAlignment="1">
      <alignment/>
    </xf>
    <xf numFmtId="215" fontId="0" fillId="2" borderId="0" xfId="0" applyNumberFormat="1" applyFill="1" applyAlignment="1" applyProtection="1">
      <alignment/>
      <protection hidden="1"/>
    </xf>
    <xf numFmtId="215" fontId="0" fillId="0" borderId="0" xfId="0" applyNumberFormat="1" applyAlignment="1" applyProtection="1">
      <alignment/>
      <protection hidden="1"/>
    </xf>
    <xf numFmtId="215" fontId="1" fillId="2" borderId="0" xfId="0" applyNumberFormat="1" applyFont="1" applyFill="1" applyBorder="1" applyAlignment="1" applyProtection="1">
      <alignment horizontal="left" vertical="center"/>
      <protection hidden="1"/>
    </xf>
    <xf numFmtId="215" fontId="5" fillId="2" borderId="0" xfId="0" applyNumberFormat="1" applyFont="1" applyFill="1" applyBorder="1" applyAlignment="1" applyProtection="1">
      <alignment horizontal="center" vertical="center"/>
      <protection hidden="1"/>
    </xf>
    <xf numFmtId="215" fontId="13" fillId="2" borderId="0" xfId="0" applyNumberFormat="1" applyFont="1" applyFill="1" applyAlignment="1" applyProtection="1">
      <alignment/>
      <protection hidden="1"/>
    </xf>
    <xf numFmtId="215" fontId="5" fillId="2" borderId="0" xfId="0" applyNumberFormat="1" applyFont="1" applyFill="1" applyAlignment="1" applyProtection="1">
      <alignment/>
      <protection hidden="1"/>
    </xf>
    <xf numFmtId="215" fontId="5" fillId="2" borderId="0" xfId="0" applyNumberFormat="1" applyFont="1" applyFill="1" applyAlignment="1" applyProtection="1">
      <alignment vertical="center"/>
      <protection hidden="1"/>
    </xf>
    <xf numFmtId="215" fontId="9" fillId="2" borderId="0" xfId="0" applyNumberFormat="1" applyFont="1" applyFill="1" applyAlignment="1" applyProtection="1">
      <alignment/>
      <protection hidden="1"/>
    </xf>
    <xf numFmtId="215" fontId="7" fillId="3" borderId="3" xfId="0" applyNumberFormat="1" applyFont="1" applyFill="1" applyBorder="1" applyAlignment="1" applyProtection="1">
      <alignment/>
      <protection hidden="1"/>
    </xf>
    <xf numFmtId="215" fontId="0" fillId="3" borderId="4" xfId="0" applyNumberFormat="1" applyFill="1" applyBorder="1" applyAlignment="1" applyProtection="1">
      <alignment/>
      <protection hidden="1"/>
    </xf>
    <xf numFmtId="215" fontId="2" fillId="3" borderId="4" xfId="0" applyNumberFormat="1" applyFont="1" applyFill="1" applyBorder="1" applyAlignment="1" applyProtection="1">
      <alignment/>
      <protection hidden="1"/>
    </xf>
    <xf numFmtId="215" fontId="6" fillId="3" borderId="4" xfId="0" applyNumberFormat="1" applyFont="1" applyFill="1" applyBorder="1" applyAlignment="1" applyProtection="1">
      <alignment horizontal="center" vertical="center"/>
      <protection hidden="1"/>
    </xf>
    <xf numFmtId="215" fontId="6" fillId="3" borderId="5" xfId="0" applyNumberFormat="1" applyFont="1" applyFill="1" applyBorder="1" applyAlignment="1" applyProtection="1">
      <alignment horizontal="center" vertical="center"/>
      <protection hidden="1"/>
    </xf>
    <xf numFmtId="215" fontId="21" fillId="3" borderId="1" xfId="0" applyNumberFormat="1" applyFont="1" applyFill="1" applyBorder="1" applyAlignment="1" applyProtection="1">
      <alignment/>
      <protection locked="0"/>
    </xf>
    <xf numFmtId="215" fontId="25" fillId="3" borderId="0" xfId="0" applyNumberFormat="1" applyFont="1" applyFill="1" applyBorder="1" applyAlignment="1" applyProtection="1">
      <alignment/>
      <protection hidden="1"/>
    </xf>
    <xf numFmtId="215" fontId="22" fillId="3" borderId="0" xfId="17" applyNumberFormat="1" applyFont="1" applyFill="1" applyBorder="1" applyAlignment="1" applyProtection="1">
      <alignment/>
      <protection hidden="1"/>
    </xf>
    <xf numFmtId="215" fontId="21" fillId="3" borderId="0" xfId="17" applyNumberFormat="1" applyFont="1" applyFill="1" applyBorder="1" applyAlignment="1" applyProtection="1">
      <alignment/>
      <protection hidden="1"/>
    </xf>
    <xf numFmtId="215" fontId="21" fillId="3" borderId="8" xfId="17" applyNumberFormat="1" applyFont="1" applyFill="1" applyBorder="1" applyAlignment="1" applyProtection="1">
      <alignment/>
      <protection hidden="1"/>
    </xf>
    <xf numFmtId="215" fontId="14" fillId="2" borderId="0" xfId="0" applyNumberFormat="1" applyFont="1" applyFill="1" applyAlignment="1" applyProtection="1">
      <alignment/>
      <protection hidden="1"/>
    </xf>
    <xf numFmtId="215" fontId="0" fillId="3" borderId="1" xfId="0" applyNumberFormat="1" applyFill="1" applyBorder="1" applyAlignment="1" applyProtection="1">
      <alignment/>
      <protection hidden="1"/>
    </xf>
    <xf numFmtId="215" fontId="2" fillId="0" borderId="9" xfId="0" applyNumberFormat="1" applyFont="1" applyFill="1" applyBorder="1" applyAlignment="1" applyProtection="1">
      <alignment/>
      <protection locked="0"/>
    </xf>
    <xf numFmtId="215" fontId="2" fillId="3" borderId="0" xfId="0" applyNumberFormat="1" applyFont="1" applyFill="1" applyBorder="1" applyAlignment="1" applyProtection="1">
      <alignment/>
      <protection hidden="1"/>
    </xf>
    <xf numFmtId="215" fontId="2" fillId="0" borderId="9" xfId="17" applyNumberFormat="1" applyFont="1" applyFill="1" applyBorder="1" applyAlignment="1" applyProtection="1">
      <alignment/>
      <protection locked="0"/>
    </xf>
    <xf numFmtId="215" fontId="2" fillId="3" borderId="0" xfId="17" applyNumberFormat="1" applyFont="1" applyFill="1" applyBorder="1" applyAlignment="1" applyProtection="1">
      <alignment/>
      <protection hidden="1"/>
    </xf>
    <xf numFmtId="215" fontId="2" fillId="3" borderId="8" xfId="17" applyNumberFormat="1" applyFont="1" applyFill="1" applyBorder="1" applyAlignment="1" applyProtection="1">
      <alignment/>
      <protection hidden="1"/>
    </xf>
    <xf numFmtId="215" fontId="1" fillId="3" borderId="2" xfId="0" applyNumberFormat="1" applyFont="1" applyFill="1" applyBorder="1" applyAlignment="1" applyProtection="1">
      <alignment/>
      <protection hidden="1"/>
    </xf>
    <xf numFmtId="215" fontId="2" fillId="3" borderId="6" xfId="0" applyNumberFormat="1" applyFont="1" applyFill="1" applyBorder="1" applyAlignment="1" applyProtection="1">
      <alignment/>
      <protection hidden="1"/>
    </xf>
    <xf numFmtId="215" fontId="0" fillId="3" borderId="6" xfId="0" applyNumberFormat="1" applyFill="1" applyBorder="1" applyAlignment="1" applyProtection="1">
      <alignment/>
      <protection hidden="1"/>
    </xf>
    <xf numFmtId="215" fontId="0" fillId="3" borderId="7" xfId="0" applyNumberFormat="1" applyFill="1" applyBorder="1" applyAlignment="1" applyProtection="1">
      <alignment/>
      <protection hidden="1"/>
    </xf>
    <xf numFmtId="215" fontId="1" fillId="2" borderId="0" xfId="0" applyNumberFormat="1" applyFont="1" applyFill="1" applyBorder="1" applyAlignment="1" applyProtection="1">
      <alignment/>
      <protection hidden="1"/>
    </xf>
    <xf numFmtId="215" fontId="2" fillId="2" borderId="0" xfId="0" applyNumberFormat="1" applyFont="1" applyFill="1" applyBorder="1" applyAlignment="1" applyProtection="1">
      <alignment/>
      <protection hidden="1"/>
    </xf>
    <xf numFmtId="215" fontId="6" fillId="3" borderId="3" xfId="0" applyNumberFormat="1" applyFont="1" applyFill="1" applyBorder="1" applyAlignment="1" applyProtection="1">
      <alignment/>
      <protection hidden="1"/>
    </xf>
    <xf numFmtId="215" fontId="22" fillId="3" borderId="4" xfId="0" applyNumberFormat="1" applyFont="1" applyFill="1" applyBorder="1" applyAlignment="1" applyProtection="1">
      <alignment horizontal="left"/>
      <protection hidden="1"/>
    </xf>
    <xf numFmtId="215" fontId="22" fillId="3" borderId="4" xfId="0" applyNumberFormat="1" applyFont="1" applyFill="1" applyBorder="1" applyAlignment="1" applyProtection="1">
      <alignment horizontal="right"/>
      <protection hidden="1"/>
    </xf>
    <xf numFmtId="215" fontId="21" fillId="3" borderId="4" xfId="0" applyNumberFormat="1" applyFont="1" applyFill="1" applyBorder="1" applyAlignment="1" applyProtection="1">
      <alignment vertical="center"/>
      <protection hidden="1"/>
    </xf>
    <xf numFmtId="215" fontId="21" fillId="3" borderId="5" xfId="0" applyNumberFormat="1" applyFont="1" applyFill="1" applyBorder="1" applyAlignment="1" applyProtection="1">
      <alignment vertical="center"/>
      <protection hidden="1"/>
    </xf>
    <xf numFmtId="215" fontId="1" fillId="0" borderId="10" xfId="0" applyNumberFormat="1" applyFont="1" applyFill="1" applyBorder="1" applyAlignment="1" applyProtection="1">
      <alignment/>
      <protection locked="0"/>
    </xf>
    <xf numFmtId="215" fontId="0" fillId="0" borderId="11" xfId="0" applyNumberFormat="1" applyFill="1" applyBorder="1" applyAlignment="1" applyProtection="1">
      <alignment/>
      <protection locked="0"/>
    </xf>
    <xf numFmtId="215" fontId="1" fillId="3" borderId="0" xfId="0" applyNumberFormat="1" applyFont="1" applyFill="1" applyBorder="1" applyAlignment="1" applyProtection="1">
      <alignment/>
      <protection hidden="1"/>
    </xf>
    <xf numFmtId="215" fontId="1" fillId="3" borderId="8" xfId="0" applyNumberFormat="1" applyFont="1" applyFill="1" applyBorder="1" applyAlignment="1" applyProtection="1">
      <alignment/>
      <protection hidden="1"/>
    </xf>
    <xf numFmtId="215" fontId="1" fillId="3" borderId="1" xfId="0" applyNumberFormat="1" applyFont="1" applyFill="1" applyBorder="1" applyAlignment="1" applyProtection="1">
      <alignment/>
      <protection hidden="1"/>
    </xf>
    <xf numFmtId="215" fontId="45" fillId="0" borderId="0" xfId="0" applyNumberFormat="1" applyFont="1" applyAlignment="1" applyProtection="1">
      <alignment/>
      <protection hidden="1"/>
    </xf>
    <xf numFmtId="215" fontId="46" fillId="0" borderId="0" xfId="0" applyNumberFormat="1" applyFont="1" applyAlignment="1" applyProtection="1">
      <alignment/>
      <protection hidden="1"/>
    </xf>
    <xf numFmtId="215" fontId="15" fillId="2" borderId="0" xfId="0" applyNumberFormat="1" applyFont="1" applyFill="1" applyAlignment="1" applyProtection="1">
      <alignment/>
      <protection hidden="1"/>
    </xf>
    <xf numFmtId="215" fontId="47" fillId="4" borderId="0" xfId="0" applyNumberFormat="1" applyFont="1" applyFill="1" applyAlignment="1" applyProtection="1">
      <alignment/>
      <protection hidden="1"/>
    </xf>
    <xf numFmtId="215" fontId="15" fillId="2" borderId="0" xfId="0" applyNumberFormat="1" applyFont="1" applyFill="1" applyAlignment="1" applyProtection="1">
      <alignment/>
      <protection hidden="1" locked="0"/>
    </xf>
    <xf numFmtId="215" fontId="0" fillId="3" borderId="0" xfId="0" applyNumberFormat="1" applyFill="1" applyBorder="1" applyAlignment="1" applyProtection="1">
      <alignment/>
      <protection hidden="1"/>
    </xf>
    <xf numFmtId="215" fontId="0" fillId="3" borderId="8" xfId="0" applyNumberFormat="1" applyFill="1" applyBorder="1" applyAlignment="1" applyProtection="1">
      <alignment/>
      <protection hidden="1"/>
    </xf>
    <xf numFmtId="215" fontId="5" fillId="2" borderId="0" xfId="0" applyNumberFormat="1" applyFont="1" applyFill="1" applyAlignment="1" applyProtection="1">
      <alignment vertical="center"/>
      <protection hidden="1"/>
    </xf>
    <xf numFmtId="215" fontId="0" fillId="2" borderId="0" xfId="0" applyNumberFormat="1" applyFill="1" applyAlignment="1" applyProtection="1">
      <alignment/>
      <protection hidden="1"/>
    </xf>
    <xf numFmtId="215" fontId="0" fillId="2" borderId="0" xfId="0" applyNumberFormat="1" applyFill="1" applyAlignment="1" applyProtection="1">
      <alignment vertical="center"/>
      <protection hidden="1"/>
    </xf>
    <xf numFmtId="215" fontId="0" fillId="3" borderId="2" xfId="0" applyNumberFormat="1" applyFont="1" applyFill="1" applyBorder="1" applyAlignment="1" applyProtection="1">
      <alignment/>
      <protection hidden="1"/>
    </xf>
    <xf numFmtId="215" fontId="42" fillId="2" borderId="0" xfId="0" applyNumberFormat="1" applyFont="1" applyFill="1" applyAlignment="1" applyProtection="1">
      <alignment vertical="center"/>
      <protection hidden="1"/>
    </xf>
    <xf numFmtId="215" fontId="0" fillId="0" borderId="0" xfId="0" applyNumberFormat="1" applyAlignment="1">
      <alignment vertical="center"/>
    </xf>
    <xf numFmtId="215" fontId="42" fillId="2" borderId="0" xfId="0" applyNumberFormat="1" applyFont="1" applyFill="1" applyAlignment="1" applyProtection="1">
      <alignment/>
      <protection hidden="1"/>
    </xf>
    <xf numFmtId="215" fontId="0" fillId="0" borderId="0" xfId="0" applyNumberFormat="1" applyAlignment="1">
      <alignment/>
    </xf>
    <xf numFmtId="215" fontId="26" fillId="2" borderId="0" xfId="0" applyNumberFormat="1" applyFont="1" applyFill="1" applyAlignment="1" applyProtection="1">
      <alignment/>
      <protection hidden="1"/>
    </xf>
    <xf numFmtId="215" fontId="52" fillId="2" borderId="0" xfId="0" applyNumberFormat="1" applyFont="1" applyFill="1" applyAlignment="1" applyProtection="1">
      <alignment/>
      <protection hidden="1"/>
    </xf>
    <xf numFmtId="215" fontId="3" fillId="3" borderId="4" xfId="0" applyNumberFormat="1" applyFont="1" applyFill="1" applyBorder="1" applyAlignment="1" applyProtection="1">
      <alignment horizontal="center" vertical="center"/>
      <protection hidden="1"/>
    </xf>
    <xf numFmtId="215" fontId="21" fillId="3" borderId="1" xfId="0" applyNumberFormat="1" applyFont="1" applyFill="1" applyBorder="1" applyAlignment="1" applyProtection="1">
      <alignment/>
      <protection hidden="1"/>
    </xf>
    <xf numFmtId="215" fontId="2" fillId="3" borderId="7" xfId="0" applyNumberFormat="1" applyFont="1" applyFill="1" applyBorder="1" applyAlignment="1" applyProtection="1">
      <alignment/>
      <protection hidden="1"/>
    </xf>
    <xf numFmtId="215" fontId="0" fillId="2" borderId="0" xfId="0" applyNumberFormat="1" applyFill="1" applyBorder="1" applyAlignment="1" applyProtection="1">
      <alignment/>
      <protection hidden="1"/>
    </xf>
    <xf numFmtId="215" fontId="1" fillId="3" borderId="0" xfId="17" applyNumberFormat="1" applyFont="1" applyFill="1" applyBorder="1" applyAlignment="1" applyProtection="1">
      <alignment/>
      <protection hidden="1"/>
    </xf>
    <xf numFmtId="215" fontId="1" fillId="3" borderId="8" xfId="17" applyNumberFormat="1" applyFont="1" applyFill="1" applyBorder="1" applyAlignment="1" applyProtection="1">
      <alignment/>
      <protection hidden="1"/>
    </xf>
    <xf numFmtId="215" fontId="0" fillId="5" borderId="0" xfId="0" applyNumberFormat="1" applyFill="1" applyAlignment="1" applyProtection="1">
      <alignment/>
      <protection hidden="1"/>
    </xf>
    <xf numFmtId="215" fontId="16" fillId="5" borderId="0" xfId="0" applyNumberFormat="1" applyFont="1" applyFill="1" applyAlignment="1" applyProtection="1">
      <alignment/>
      <protection hidden="1"/>
    </xf>
    <xf numFmtId="215" fontId="49" fillId="2" borderId="0" xfId="0" applyNumberFormat="1" applyFont="1" applyFill="1" applyAlignment="1" applyProtection="1">
      <alignment/>
      <protection hidden="1"/>
    </xf>
    <xf numFmtId="215" fontId="9" fillId="0" borderId="0" xfId="0" applyNumberFormat="1" applyFont="1" applyAlignment="1" applyProtection="1">
      <alignment/>
      <protection hidden="1"/>
    </xf>
    <xf numFmtId="215" fontId="14" fillId="2" borderId="0" xfId="15" applyNumberFormat="1" applyFont="1" applyFill="1" applyAlignment="1" applyProtection="1">
      <alignment/>
      <protection hidden="1"/>
    </xf>
    <xf numFmtId="215" fontId="14" fillId="2" borderId="0" xfId="0" applyNumberFormat="1" applyFont="1" applyFill="1" applyAlignment="1" applyProtection="1">
      <alignment/>
      <protection hidden="1" locked="0"/>
    </xf>
    <xf numFmtId="215" fontId="48" fillId="0" borderId="0" xfId="0" applyNumberFormat="1" applyFont="1" applyFill="1" applyAlignment="1" applyProtection="1">
      <alignment/>
      <protection hidden="1"/>
    </xf>
    <xf numFmtId="215" fontId="0" fillId="0" borderId="0" xfId="0" applyNumberFormat="1" applyAlignment="1" applyProtection="1">
      <alignment/>
      <protection hidden="1"/>
    </xf>
    <xf numFmtId="215" fontId="0" fillId="0" borderId="0" xfId="0" applyNumberFormat="1" applyAlignment="1" applyProtection="1">
      <alignment vertical="center"/>
      <protection hidden="1"/>
    </xf>
    <xf numFmtId="215" fontId="53" fillId="2" borderId="0" xfId="0" applyNumberFormat="1" applyFont="1" applyFill="1" applyAlignment="1" applyProtection="1">
      <alignment/>
      <protection hidden="1"/>
    </xf>
    <xf numFmtId="215" fontId="0" fillId="2" borderId="0" xfId="0" applyNumberFormat="1" applyFill="1" applyAlignment="1">
      <alignment/>
    </xf>
    <xf numFmtId="215" fontId="42" fillId="2" borderId="0" xfId="0" applyNumberFormat="1" applyFont="1" applyFill="1" applyAlignment="1" applyProtection="1">
      <alignment horizontal="right" vertical="center"/>
      <protection hidden="1"/>
    </xf>
    <xf numFmtId="215" fontId="0" fillId="0" borderId="0" xfId="0" applyNumberFormat="1" applyAlignment="1">
      <alignment horizontal="right" vertical="center"/>
    </xf>
    <xf numFmtId="215" fontId="19" fillId="2" borderId="0" xfId="0" applyNumberFormat="1" applyFont="1" applyFill="1" applyBorder="1" applyAlignment="1" applyProtection="1">
      <alignment horizontal="left" vertical="center"/>
      <protection hidden="1"/>
    </xf>
    <xf numFmtId="215" fontId="20" fillId="2" borderId="0" xfId="0" applyNumberFormat="1" applyFont="1" applyFill="1" applyBorder="1" applyAlignment="1" applyProtection="1">
      <alignment horizontal="center" vertical="center"/>
      <protection hidden="1"/>
    </xf>
    <xf numFmtId="215" fontId="18" fillId="3" borderId="3" xfId="0" applyNumberFormat="1" applyFont="1" applyFill="1" applyBorder="1" applyAlignment="1" applyProtection="1">
      <alignment/>
      <protection hidden="1"/>
    </xf>
    <xf numFmtId="215" fontId="1" fillId="3" borderId="4" xfId="0" applyNumberFormat="1" applyFont="1" applyFill="1" applyBorder="1" applyAlignment="1" applyProtection="1">
      <alignment horizontal="center" vertical="center"/>
      <protection hidden="1"/>
    </xf>
    <xf numFmtId="215" fontId="5" fillId="2" borderId="0" xfId="0" applyNumberFormat="1" applyFont="1" applyFill="1" applyAlignment="1" applyProtection="1">
      <alignment vertical="top"/>
      <protection hidden="1"/>
    </xf>
    <xf numFmtId="215" fontId="2" fillId="3" borderId="0" xfId="0" applyNumberFormat="1" applyFont="1" applyFill="1" applyBorder="1" applyAlignment="1" applyProtection="1">
      <alignment/>
      <protection hidden="1"/>
    </xf>
    <xf numFmtId="215" fontId="30" fillId="3" borderId="4" xfId="0" applyNumberFormat="1" applyFont="1" applyFill="1" applyBorder="1" applyAlignment="1" applyProtection="1">
      <alignment horizontal="center" wrapText="1"/>
      <protection hidden="1"/>
    </xf>
    <xf numFmtId="215" fontId="0" fillId="3" borderId="5" xfId="0" applyNumberFormat="1" applyFill="1" applyBorder="1" applyAlignment="1" applyProtection="1">
      <alignment/>
      <protection hidden="1"/>
    </xf>
    <xf numFmtId="215" fontId="21" fillId="3" borderId="0" xfId="0" applyNumberFormat="1" applyFont="1" applyFill="1" applyBorder="1" applyAlignment="1" applyProtection="1">
      <alignment/>
      <protection hidden="1"/>
    </xf>
    <xf numFmtId="215" fontId="21" fillId="3" borderId="8" xfId="0" applyNumberFormat="1" applyFont="1" applyFill="1" applyBorder="1" applyAlignment="1" applyProtection="1">
      <alignment/>
      <protection hidden="1"/>
    </xf>
    <xf numFmtId="215" fontId="2" fillId="3" borderId="0" xfId="17" applyNumberFormat="1" applyFont="1" applyFill="1" applyBorder="1" applyAlignment="1" applyProtection="1">
      <alignment/>
      <protection hidden="1"/>
    </xf>
    <xf numFmtId="215" fontId="46" fillId="0" borderId="0" xfId="0" applyNumberFormat="1" applyFont="1" applyFill="1" applyAlignment="1" applyProtection="1">
      <alignment/>
      <protection hidden="1"/>
    </xf>
    <xf numFmtId="215" fontId="45" fillId="0" borderId="0" xfId="0" applyNumberFormat="1" applyFont="1" applyFill="1" applyAlignment="1" applyProtection="1">
      <alignment/>
      <protection hidden="1"/>
    </xf>
    <xf numFmtId="215" fontId="47" fillId="0" borderId="0" xfId="0" applyNumberFormat="1" applyFont="1" applyFill="1" applyAlignment="1" applyProtection="1">
      <alignment/>
      <protection hidden="1"/>
    </xf>
    <xf numFmtId="215" fontId="1" fillId="2" borderId="0" xfId="0" applyNumberFormat="1" applyFont="1" applyFill="1" applyAlignment="1" applyProtection="1">
      <alignment horizontal="left"/>
      <protection hidden="1"/>
    </xf>
    <xf numFmtId="215" fontId="22" fillId="2" borderId="0" xfId="0" applyNumberFormat="1" applyFont="1" applyFill="1" applyAlignment="1" applyProtection="1">
      <alignment horizontal="center"/>
      <protection hidden="1"/>
    </xf>
    <xf numFmtId="215" fontId="5" fillId="2" borderId="0" xfId="0" applyNumberFormat="1" applyFont="1" applyFill="1" applyAlignment="1" applyProtection="1">
      <alignment horizontal="centerContinuous" vertical="top"/>
      <protection hidden="1"/>
    </xf>
    <xf numFmtId="215" fontId="39" fillId="2" borderId="0" xfId="0" applyNumberFormat="1" applyFont="1" applyFill="1" applyAlignment="1" applyProtection="1">
      <alignment horizontal="centerContinuous"/>
      <protection hidden="1"/>
    </xf>
    <xf numFmtId="215" fontId="5" fillId="2" borderId="0" xfId="0" applyNumberFormat="1" applyFont="1" applyFill="1" applyAlignment="1" applyProtection="1">
      <alignment horizontal="centerContinuous"/>
      <protection hidden="1"/>
    </xf>
    <xf numFmtId="215" fontId="0" fillId="2" borderId="0" xfId="0" applyNumberFormat="1" applyFill="1" applyAlignment="1" applyProtection="1">
      <alignment horizontal="centerContinuous"/>
      <protection hidden="1"/>
    </xf>
    <xf numFmtId="215" fontId="31" fillId="2" borderId="0" xfId="0" applyNumberFormat="1" applyFont="1" applyFill="1" applyAlignment="1" applyProtection="1">
      <alignment horizontal="center" vertical="center"/>
      <protection hidden="1"/>
    </xf>
    <xf numFmtId="215" fontId="6" fillId="3" borderId="4" xfId="0" applyNumberFormat="1" applyFont="1" applyFill="1" applyBorder="1" applyAlignment="1" applyProtection="1">
      <alignment horizontal="center" vertical="center" wrapText="1"/>
      <protection hidden="1"/>
    </xf>
    <xf numFmtId="215" fontId="6" fillId="3" borderId="5" xfId="0" applyNumberFormat="1" applyFont="1" applyFill="1" applyBorder="1" applyAlignment="1" applyProtection="1">
      <alignment horizontal="center" vertical="center" wrapText="1"/>
      <protection hidden="1"/>
    </xf>
    <xf numFmtId="215" fontId="21" fillId="3" borderId="0" xfId="17" applyNumberFormat="1" applyFont="1" applyFill="1" applyBorder="1" applyAlignment="1" applyProtection="1">
      <alignment/>
      <protection hidden="1"/>
    </xf>
    <xf numFmtId="215" fontId="21" fillId="3" borderId="8" xfId="17" applyNumberFormat="1" applyFont="1" applyFill="1" applyBorder="1" applyAlignment="1" applyProtection="1">
      <alignment/>
      <protection hidden="1"/>
    </xf>
    <xf numFmtId="215" fontId="1" fillId="3" borderId="6" xfId="0" applyNumberFormat="1" applyFont="1" applyFill="1" applyBorder="1" applyAlignment="1" applyProtection="1">
      <alignment/>
      <protection hidden="1"/>
    </xf>
    <xf numFmtId="215" fontId="18" fillId="3" borderId="4" xfId="0" applyNumberFormat="1" applyFont="1" applyFill="1" applyBorder="1" applyAlignment="1" applyProtection="1">
      <alignment/>
      <protection hidden="1"/>
    </xf>
    <xf numFmtId="215" fontId="22" fillId="3" borderId="1" xfId="0" applyNumberFormat="1" applyFont="1" applyFill="1" applyBorder="1" applyAlignment="1" applyProtection="1">
      <alignment/>
      <protection hidden="1"/>
    </xf>
    <xf numFmtId="215" fontId="22" fillId="3" borderId="0" xfId="0" applyNumberFormat="1" applyFont="1" applyFill="1" applyBorder="1" applyAlignment="1" applyProtection="1">
      <alignment/>
      <protection hidden="1"/>
    </xf>
    <xf numFmtId="215" fontId="50" fillId="2" borderId="0" xfId="0" applyNumberFormat="1" applyFont="1" applyFill="1" applyAlignment="1" applyProtection="1">
      <alignment/>
      <protection hidden="1"/>
    </xf>
    <xf numFmtId="215" fontId="50" fillId="2" borderId="0" xfId="0" applyNumberFormat="1" applyFont="1" applyFill="1" applyAlignment="1" applyProtection="1">
      <alignment/>
      <protection hidden="1"/>
    </xf>
    <xf numFmtId="215" fontId="47" fillId="0" borderId="0" xfId="0" applyNumberFormat="1" applyFont="1" applyFill="1" applyAlignment="1" applyProtection="1">
      <alignment horizontal="center"/>
      <protection hidden="1"/>
    </xf>
    <xf numFmtId="215" fontId="51" fillId="2" borderId="0" xfId="0" applyNumberFormat="1" applyFont="1" applyFill="1" applyAlignment="1" applyProtection="1">
      <alignment horizontal="center"/>
      <protection hidden="1"/>
    </xf>
    <xf numFmtId="215" fontId="51" fillId="2" borderId="0" xfId="0" applyNumberFormat="1" applyFont="1" applyFill="1" applyAlignment="1" applyProtection="1">
      <alignment/>
      <protection hidden="1"/>
    </xf>
    <xf numFmtId="215" fontId="47" fillId="0" borderId="0" xfId="0" applyNumberFormat="1" applyFont="1" applyFill="1" applyAlignment="1" applyProtection="1">
      <alignment/>
      <protection hidden="1"/>
    </xf>
    <xf numFmtId="215" fontId="45" fillId="0" borderId="0" xfId="0" applyNumberFormat="1" applyFont="1" applyFill="1" applyAlignment="1" applyProtection="1">
      <alignment/>
      <protection hidden="1"/>
    </xf>
    <xf numFmtId="215" fontId="21" fillId="3" borderId="0" xfId="0" applyNumberFormat="1" applyFont="1" applyFill="1" applyBorder="1" applyAlignment="1" applyProtection="1">
      <alignment horizontal="center"/>
      <protection hidden="1"/>
    </xf>
    <xf numFmtId="215" fontId="21" fillId="3" borderId="8" xfId="0" applyNumberFormat="1" applyFont="1" applyFill="1" applyBorder="1" applyAlignment="1" applyProtection="1">
      <alignment horizontal="center"/>
      <protection hidden="1"/>
    </xf>
    <xf numFmtId="215" fontId="1" fillId="3" borderId="0" xfId="17" applyNumberFormat="1" applyFont="1" applyFill="1" applyBorder="1" applyAlignment="1" applyProtection="1">
      <alignment horizontal="center"/>
      <protection hidden="1"/>
    </xf>
    <xf numFmtId="215" fontId="1" fillId="3" borderId="8" xfId="17" applyNumberFormat="1" applyFont="1" applyFill="1" applyBorder="1" applyAlignment="1" applyProtection="1">
      <alignment horizontal="center"/>
      <protection hidden="1"/>
    </xf>
    <xf numFmtId="215" fontId="2" fillId="0" borderId="9" xfId="17" applyNumberFormat="1" applyFont="1" applyFill="1" applyBorder="1" applyAlignment="1" applyProtection="1">
      <alignment horizontal="center"/>
      <protection locked="0"/>
    </xf>
    <xf numFmtId="215" fontId="2" fillId="3" borderId="8" xfId="17" applyNumberFormat="1" applyFont="1" applyFill="1" applyBorder="1" applyAlignment="1" applyProtection="1">
      <alignment horizontal="center"/>
      <protection hidden="1"/>
    </xf>
    <xf numFmtId="215" fontId="2" fillId="3" borderId="0" xfId="0" applyNumberFormat="1" applyFont="1" applyFill="1" applyBorder="1" applyAlignment="1" applyProtection="1">
      <alignment horizontal="center"/>
      <protection hidden="1"/>
    </xf>
    <xf numFmtId="215" fontId="0" fillId="3" borderId="8" xfId="0" applyNumberFormat="1" applyFill="1" applyBorder="1" applyAlignment="1" applyProtection="1">
      <alignment horizontal="center"/>
      <protection hidden="1"/>
    </xf>
    <xf numFmtId="215" fontId="1" fillId="3" borderId="0" xfId="0" applyNumberFormat="1" applyFont="1" applyFill="1" applyBorder="1" applyAlignment="1" applyProtection="1">
      <alignment horizontal="center"/>
      <protection hidden="1"/>
    </xf>
    <xf numFmtId="215" fontId="1" fillId="3" borderId="8" xfId="0" applyNumberFormat="1" applyFont="1" applyFill="1" applyBorder="1" applyAlignment="1" applyProtection="1">
      <alignment horizontal="center"/>
      <protection hidden="1"/>
    </xf>
    <xf numFmtId="215" fontId="2" fillId="3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000"/>
      <rgbColor rgb="00000080"/>
      <rgbColor rgb="00808000"/>
      <rgbColor rgb="00800080"/>
      <rgbColor rgb="00008080"/>
      <rgbColor rgb="00C0C0C0"/>
      <rgbColor rgb="00808080"/>
      <rgbColor rgb="009595FF"/>
      <rgbColor rgb="00993366"/>
      <rgbColor rgb="00FFFFBF"/>
      <rgbColor rgb="00CCFFFF"/>
      <rgbColor rgb="00660066"/>
      <rgbColor rgb="00FF8080"/>
      <rgbColor rgb="00E9E9E9"/>
      <rgbColor rgb="00CCCCFF"/>
      <rgbColor rgb="00000080"/>
      <rgbColor rgb="00969696"/>
      <rgbColor rgb="00FFFFCD"/>
      <rgbColor rgb="00009900"/>
      <rgbColor rgb="00800080"/>
      <rgbColor rgb="00800000"/>
      <rgbColor rgb="00DFDFDF"/>
      <rgbColor rgb="00D9D9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0395"/>
          <c:w val="0.65825"/>
          <c:h val="0.7565"/>
        </c:manualLayout>
      </c:layout>
      <c:pie3DChart>
        <c:varyColors val="1"/>
        <c:ser>
          <c:idx val="2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6D6D"/>
                </a:gs>
              </a:gsLst>
              <a:lin ang="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595FF"/>
                  </a:gs>
                  <a:gs pos="100000">
                    <a:srgbClr val="44447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00A000"/>
                  </a:gs>
                  <a:gs pos="100000">
                    <a:srgbClr val="0069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100000">
                    <a:srgbClr val="8E8E8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993366"/>
                  </a:gs>
                  <a:gs pos="100000">
                    <a:srgbClr val="46172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FFFF99"/>
                  </a:gs>
                  <a:gs pos="100000">
                    <a:srgbClr val="C1C17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FF6D6D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'Quick Budget'!$V$25:$V$30</c:f>
              <c:strCache/>
            </c:strRef>
          </c:cat>
          <c:val>
            <c:numRef>
              <c:f>'Quick Budget'!$W$25:$W$30</c:f>
              <c:numCache/>
            </c:numRef>
          </c:val>
        </c:ser>
      </c:pie3DChart>
      <c:spPr>
        <a:solidFill>
          <a:srgbClr val="DFDFD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575"/>
          <c:y val="0.8532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0275"/>
          <c:y val="0.04075"/>
          <c:w val="1"/>
          <c:h val="0.80675"/>
        </c:manualLayout>
      </c:layout>
      <c:bar3DChart>
        <c:barDir val="bar"/>
        <c:grouping val="clustered"/>
        <c:varyColors val="0"/>
        <c:ser>
          <c:idx val="2"/>
          <c:order val="0"/>
          <c:tx>
            <c:v>Expense</c:v>
          </c:tx>
          <c:spPr>
            <a:gradFill rotWithShape="1">
              <a:gsLst>
                <a:gs pos="0">
                  <a:srgbClr val="FF0000"/>
                </a:gs>
                <a:gs pos="100000">
                  <a:srgbClr val="FF525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'Quick Budget'!$Z$26</c:f>
              <c:numCache/>
            </c:numRef>
          </c:val>
          <c:shape val="box"/>
        </c:ser>
        <c:ser>
          <c:idx val="0"/>
          <c:order val="1"/>
          <c:tx>
            <c:v>Income</c:v>
          </c:tx>
          <c:spPr>
            <a:gradFill rotWithShape="1">
              <a:gsLst>
                <a:gs pos="0">
                  <a:srgbClr val="9595FF"/>
                </a:gs>
                <a:gs pos="100000">
                  <a:srgbClr val="ACAC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'Quick Budget'!$Z$25</c:f>
              <c:numCache/>
            </c:numRef>
          </c:val>
          <c:shape val="box"/>
        </c:ser>
        <c:ser>
          <c:idx val="1"/>
          <c:order val="2"/>
          <c:tx>
            <c:v>Balance</c:v>
          </c:tx>
          <c:spPr>
            <a:gradFill rotWithShape="1">
              <a:gsLst>
                <a:gs pos="0">
                  <a:srgbClr val="00A000"/>
                </a:gs>
                <a:gs pos="100000">
                  <a:srgbClr val="30B23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'Quick Budget'!$Z$24</c:f>
              <c:numCache/>
            </c:numRef>
          </c:val>
          <c:shape val="box"/>
        </c:ser>
        <c:gapWidth val="60"/>
        <c:shape val="box"/>
        <c:axId val="3751948"/>
        <c:axId val="33767533"/>
      </c:bar3DChart>
      <c:catAx>
        <c:axId val="3751948"/>
        <c:scaling>
          <c:orientation val="minMax"/>
        </c:scaling>
        <c:axPos val="l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775" b="1" i="0" u="none" baseline="0">
                <a:latin typeface="Arial"/>
                <a:ea typeface="Arial"/>
                <a:cs typeface="Arial"/>
              </a:defRPr>
            </a:pPr>
          </a:p>
        </c:txPr>
        <c:crossAx val="33767533"/>
        <c:crosses val="autoZero"/>
        <c:auto val="1"/>
        <c:lblOffset val="100"/>
        <c:noMultiLvlLbl val="0"/>
      </c:catAx>
      <c:valAx>
        <c:axId val="3376753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[$£-809]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5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37519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5"/>
          <c:y val="0.8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DFDFDF"/>
        </a:solidFill>
        <a:ln w="3175">
          <a:solidFill>
            <a:srgbClr val="FFFFFF"/>
          </a:solidFill>
        </a:ln>
      </c:spPr>
      <c:thickness val="0"/>
    </c:sideWall>
    <c:backWall>
      <c:spPr>
        <a:solidFill>
          <a:srgbClr val="DFDFDF"/>
        </a:solidFill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"/>
          <c:y val="0.118"/>
          <c:w val="1"/>
          <c:h val="0.7425"/>
        </c:manualLayout>
      </c:layout>
      <c:bar3DChart>
        <c:barDir val="bar"/>
        <c:grouping val="clustered"/>
        <c:varyColors val="0"/>
        <c:ser>
          <c:idx val="2"/>
          <c:order val="0"/>
          <c:tx>
            <c:v>Expense</c:v>
          </c:tx>
          <c:spPr>
            <a:gradFill rotWithShape="1">
              <a:gsLst>
                <a:gs pos="0">
                  <a:srgbClr val="FF0000"/>
                </a:gs>
                <a:gs pos="100000">
                  <a:srgbClr val="FF525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'Budget By Month'!$AK$27</c:f>
              <c:numCache/>
            </c:numRef>
          </c:val>
          <c:shape val="box"/>
        </c:ser>
        <c:ser>
          <c:idx val="0"/>
          <c:order val="1"/>
          <c:tx>
            <c:v>Income</c:v>
          </c:tx>
          <c:spPr>
            <a:gradFill rotWithShape="1">
              <a:gsLst>
                <a:gs pos="0">
                  <a:srgbClr val="9595FF"/>
                </a:gs>
                <a:gs pos="100000">
                  <a:srgbClr val="ACAC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'Budget By Month'!$AK$26</c:f>
              <c:numCache/>
            </c:numRef>
          </c:val>
          <c:shape val="box"/>
        </c:ser>
        <c:ser>
          <c:idx val="1"/>
          <c:order val="2"/>
          <c:tx>
            <c:v>Balance</c:v>
          </c:tx>
          <c:spPr>
            <a:gradFill rotWithShape="1">
              <a:gsLst>
                <a:gs pos="0">
                  <a:srgbClr val="00A000"/>
                </a:gs>
                <a:gs pos="100000">
                  <a:srgbClr val="30B23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'Budget By Month'!$AK$25</c:f>
              <c:numCache/>
            </c:numRef>
          </c:val>
          <c:shape val="box"/>
        </c:ser>
        <c:gapWidth val="60"/>
        <c:shape val="box"/>
        <c:axId val="35472342"/>
        <c:axId val="50815623"/>
      </c:bar3DChart>
      <c:catAx>
        <c:axId val="35472342"/>
        <c:scaling>
          <c:orientation val="minMax"/>
        </c:scaling>
        <c:axPos val="l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0815623"/>
        <c:crosses val="autoZero"/>
        <c:auto val="1"/>
        <c:lblOffset val="100"/>
        <c:noMultiLvlLbl val="0"/>
      </c:catAx>
      <c:valAx>
        <c:axId val="5081562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[$£-809]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54723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"/>
          <c:y val="0.8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50"/>
      <c:rAngAx val="1"/>
    </c:view3D>
    <c:plotArea>
      <c:layout>
        <c:manualLayout>
          <c:xMode val="edge"/>
          <c:yMode val="edge"/>
          <c:x val="0.00575"/>
          <c:y val="0.00325"/>
          <c:w val="0.9915"/>
          <c:h val="1"/>
        </c:manualLayout>
      </c:layout>
      <c:bar3DChart>
        <c:barDir val="col"/>
        <c:grouping val="standard"/>
        <c:varyColors val="0"/>
        <c:ser>
          <c:idx val="2"/>
          <c:order val="0"/>
          <c:tx>
            <c:v>Expense</c:v>
          </c:tx>
          <c:spPr>
            <a:gradFill rotWithShape="1">
              <a:gsLst>
                <a:gs pos="0">
                  <a:srgbClr val="FF6C6C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By Month'!$E$7:$P$7</c:f>
              <c:strCache/>
            </c:strRef>
          </c:cat>
          <c:val>
            <c:numRef>
              <c:f>'Budget By Month'!$E$16:$P$16</c:f>
              <c:numCache/>
            </c:numRef>
          </c:val>
          <c:shape val="box"/>
        </c:ser>
        <c:ser>
          <c:idx val="0"/>
          <c:order val="1"/>
          <c:tx>
            <c:v>Income</c:v>
          </c:tx>
          <c:spPr>
            <a:gradFill rotWithShape="1">
              <a:gsLst>
                <a:gs pos="0">
                  <a:srgbClr val="B7B7FF"/>
                </a:gs>
                <a:gs pos="100000">
                  <a:srgbClr val="9595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By Month'!$E$7:$P$7</c:f>
              <c:strCache/>
            </c:strRef>
          </c:cat>
          <c:val>
            <c:numRef>
              <c:f>'Budget By Month'!$E$8:$P$8</c:f>
              <c:numCache/>
            </c:numRef>
          </c:val>
          <c:shape val="box"/>
        </c:ser>
        <c:gapWidth val="90"/>
        <c:gapDepth val="20"/>
        <c:shape val="box"/>
        <c:axId val="54687424"/>
        <c:axId val="22424769"/>
        <c:axId val="496330"/>
      </c:bar3DChart>
      <c:catAx>
        <c:axId val="5468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2424769"/>
        <c:crosses val="autoZero"/>
        <c:auto val="1"/>
        <c:lblOffset val="100"/>
        <c:noMultiLvlLbl val="0"/>
      </c:catAx>
      <c:valAx>
        <c:axId val="2242476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[$£-809]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4687424"/>
        <c:crossesAt val="1"/>
        <c:crossBetween val="between"/>
        <c:dispUnits/>
      </c:valAx>
      <c:serAx>
        <c:axId val="496330"/>
        <c:scaling>
          <c:orientation val="minMax"/>
        </c:scaling>
        <c:axPos val="b"/>
        <c:delete val="1"/>
        <c:majorTickMark val="out"/>
        <c:minorTickMark val="none"/>
        <c:tickLblPos val="low"/>
        <c:crossAx val="2242476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25"/>
          <c:y val="0.87925"/>
          <c:w val="0.399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DFDFDF"/>
        </a:solidFill>
        <a:ln w="3175">
          <a:solidFill>
            <a:srgbClr val="FFFFFF"/>
          </a:solidFill>
        </a:ln>
      </c:spPr>
      <c:thickness val="0"/>
    </c:sideWall>
    <c:backWall>
      <c:spPr>
        <a:solidFill>
          <a:srgbClr val="DFDFDF"/>
        </a:solidFill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25"/>
          <c:y val="0.039"/>
          <c:w val="0.64925"/>
          <c:h val="0.76275"/>
        </c:manualLayout>
      </c:layout>
      <c:pie3DChart>
        <c:varyColors val="1"/>
        <c:ser>
          <c:idx val="2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6D6D"/>
                </a:gs>
              </a:gsLst>
              <a:lin ang="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595FF"/>
                  </a:gs>
                  <a:gs pos="100000">
                    <a:srgbClr val="44447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00A000"/>
                  </a:gs>
                  <a:gs pos="100000">
                    <a:srgbClr val="0069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100000">
                    <a:srgbClr val="8E8E8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993366"/>
                  </a:gs>
                  <a:gs pos="100000">
                    <a:srgbClr val="46172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FFFF99"/>
                  </a:gs>
                  <a:gs pos="100000">
                    <a:srgbClr val="C1C17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FF6D6D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'Budget By Month'!$AF$25:$AF$30</c:f>
              <c:strCache/>
            </c:strRef>
          </c:cat>
          <c:val>
            <c:numRef>
              <c:f>'Budget By Month'!$AG$25:$AG$30</c:f>
              <c:numCache/>
            </c:numRef>
          </c:val>
        </c:ser>
      </c:pie3DChart>
      <c:spPr>
        <a:solidFill>
          <a:srgbClr val="DFDFD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325"/>
          <c:y val="0.860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50"/>
      <c:rAngAx val="1"/>
    </c:view3D>
    <c:plotArea>
      <c:layout>
        <c:manualLayout>
          <c:xMode val="edge"/>
          <c:yMode val="edge"/>
          <c:x val="0.00575"/>
          <c:y val="0.00325"/>
          <c:w val="0.9915"/>
          <c:h val="0.99975"/>
        </c:manualLayout>
      </c:layout>
      <c:bar3DChart>
        <c:barDir val="col"/>
        <c:grouping val="standard"/>
        <c:varyColors val="0"/>
        <c:ser>
          <c:idx val="2"/>
          <c:order val="0"/>
          <c:tx>
            <c:v>Expense</c:v>
          </c:tx>
          <c:spPr>
            <a:gradFill rotWithShape="1">
              <a:gsLst>
                <a:gs pos="0">
                  <a:srgbClr val="FF6C6C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Tracking!$D$7:$O$7</c:f>
              <c:strCache/>
            </c:strRef>
          </c:cat>
          <c:val>
            <c:numRef>
              <c:f>Tracking!$D$17:$O$17</c:f>
              <c:numCache/>
            </c:numRef>
          </c:val>
          <c:shape val="box"/>
        </c:ser>
        <c:ser>
          <c:idx val="0"/>
          <c:order val="1"/>
          <c:tx>
            <c:v>Income</c:v>
          </c:tx>
          <c:spPr>
            <a:gradFill rotWithShape="1">
              <a:gsLst>
                <a:gs pos="0">
                  <a:srgbClr val="B7B7FF"/>
                </a:gs>
                <a:gs pos="100000">
                  <a:srgbClr val="9595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Tracking!$D$7:$O$7</c:f>
              <c:strCache/>
            </c:strRef>
          </c:cat>
          <c:val>
            <c:numRef>
              <c:f>Tracking!$D$8:$O$8</c:f>
              <c:numCache/>
            </c:numRef>
          </c:val>
          <c:shape val="box"/>
        </c:ser>
        <c:gapWidth val="90"/>
        <c:gapDepth val="20"/>
        <c:shape val="box"/>
        <c:axId val="4466971"/>
        <c:axId val="40202740"/>
        <c:axId val="26280341"/>
      </c:bar3DChart>
      <c:catAx>
        <c:axId val="446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40202740"/>
        <c:crosses val="autoZero"/>
        <c:auto val="1"/>
        <c:lblOffset val="100"/>
        <c:noMultiLvlLbl val="0"/>
      </c:catAx>
      <c:valAx>
        <c:axId val="402027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[$£-809]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4466971"/>
        <c:crossesAt val="1"/>
        <c:crossBetween val="between"/>
        <c:dispUnits/>
      </c:valAx>
      <c:serAx>
        <c:axId val="26280341"/>
        <c:scaling>
          <c:orientation val="minMax"/>
        </c:scaling>
        <c:axPos val="b"/>
        <c:delete val="1"/>
        <c:majorTickMark val="out"/>
        <c:minorTickMark val="none"/>
        <c:tickLblPos val="low"/>
        <c:crossAx val="4020274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5"/>
          <c:y val="0.8985"/>
          <c:w val="0.3972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0275"/>
          <c:y val="0.0415"/>
          <c:w val="1"/>
          <c:h val="0.81175"/>
        </c:manualLayout>
      </c:layout>
      <c:bar3DChart>
        <c:barDir val="bar"/>
        <c:grouping val="clustered"/>
        <c:varyColors val="0"/>
        <c:ser>
          <c:idx val="2"/>
          <c:order val="0"/>
          <c:tx>
            <c:v>Expense</c:v>
          </c:tx>
          <c:spPr>
            <a:gradFill rotWithShape="1">
              <a:gsLst>
                <a:gs pos="0">
                  <a:srgbClr val="FF0000"/>
                </a:gs>
                <a:gs pos="100000">
                  <a:srgbClr val="FF525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Tracking!$AN$28</c:f>
              <c:numCache/>
            </c:numRef>
          </c:val>
          <c:shape val="box"/>
        </c:ser>
        <c:ser>
          <c:idx val="0"/>
          <c:order val="1"/>
          <c:tx>
            <c:v>Income</c:v>
          </c:tx>
          <c:spPr>
            <a:gradFill rotWithShape="1">
              <a:gsLst>
                <a:gs pos="0">
                  <a:srgbClr val="9595FF"/>
                </a:gs>
                <a:gs pos="100000">
                  <a:srgbClr val="ACAC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Tracking!$AN$27</c:f>
              <c:numCache/>
            </c:numRef>
          </c:val>
          <c:shape val="box"/>
        </c:ser>
        <c:ser>
          <c:idx val="1"/>
          <c:order val="2"/>
          <c:tx>
            <c:v>Balance</c:v>
          </c:tx>
          <c:spPr>
            <a:gradFill rotWithShape="1">
              <a:gsLst>
                <a:gs pos="0">
                  <a:srgbClr val="00A000"/>
                </a:gs>
                <a:gs pos="100000">
                  <a:srgbClr val="30B23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Tracking!$AN$26</c:f>
              <c:numCache/>
            </c:numRef>
          </c:val>
          <c:shape val="box"/>
        </c:ser>
        <c:gapWidth val="60"/>
        <c:shape val="box"/>
        <c:axId val="35196478"/>
        <c:axId val="48332847"/>
      </c:bar3DChart>
      <c:catAx>
        <c:axId val="35196478"/>
        <c:scaling>
          <c:orientation val="minMax"/>
        </c:scaling>
        <c:axPos val="l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775" b="1" i="0" u="none" baseline="0">
                <a:latin typeface="Arial"/>
                <a:ea typeface="Arial"/>
                <a:cs typeface="Arial"/>
              </a:defRPr>
            </a:pPr>
          </a:p>
        </c:txPr>
        <c:crossAx val="48332847"/>
        <c:crosses val="autoZero"/>
        <c:auto val="1"/>
        <c:lblOffset val="100"/>
        <c:noMultiLvlLbl val="0"/>
      </c:catAx>
      <c:valAx>
        <c:axId val="4833284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[$£-809]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75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351964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5"/>
          <c:y val="0.8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1005"/>
          <c:w val="0.94575"/>
          <c:h val="0.7895"/>
        </c:manualLayout>
      </c:layout>
      <c:bar3DChart>
        <c:barDir val="bar"/>
        <c:grouping val="clustered"/>
        <c:varyColors val="0"/>
        <c:ser>
          <c:idx val="2"/>
          <c:order val="0"/>
          <c:tx>
            <c:strRef>
              <c:f>Comparison!$AA$28</c:f>
              <c:strCache>
                <c:ptCount val="1"/>
                <c:pt idx="0">
                  <c:v> Expense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6C6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Comparison!$AB$25:$AC$25</c:f>
              <c:strCache/>
            </c:strRef>
          </c:cat>
          <c:val>
            <c:numRef>
              <c:f>Comparison!$AB$28:$AC$28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Comparison!$AA$27</c:f>
              <c:strCache>
                <c:ptCount val="1"/>
                <c:pt idx="0">
                  <c:v> Income</c:v>
                </c:pt>
              </c:strCache>
            </c:strRef>
          </c:tx>
          <c:spPr>
            <a:gradFill rotWithShape="1">
              <a:gsLst>
                <a:gs pos="0">
                  <a:srgbClr val="9595FF"/>
                </a:gs>
                <a:gs pos="100000">
                  <a:srgbClr val="ACAC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Comparison!$AB$25:$AC$25</c:f>
              <c:strCache/>
            </c:strRef>
          </c:cat>
          <c:val>
            <c:numRef>
              <c:f>Comparison!$AB$27:$AC$27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Comparison!$AA$26</c:f>
              <c:strCache>
                <c:ptCount val="1"/>
                <c:pt idx="0">
                  <c:v> Balance (Savings)</c:v>
                </c:pt>
              </c:strCache>
            </c:strRef>
          </c:tx>
          <c:spPr>
            <a:gradFill rotWithShape="1">
              <a:gsLst>
                <a:gs pos="0">
                  <a:srgbClr val="00A000"/>
                </a:gs>
                <a:gs pos="100000">
                  <a:srgbClr val="49BB4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Comparison!$AB$25:$AC$25</c:f>
              <c:strCache/>
            </c:strRef>
          </c:cat>
          <c:val>
            <c:numRef>
              <c:f>Comparison!$AB$26:$AC$26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gapWidth val="60"/>
        <c:shape val="box"/>
        <c:axId val="32342440"/>
        <c:axId val="22646505"/>
      </c:bar3DChart>
      <c:catAx>
        <c:axId val="32342440"/>
        <c:scaling>
          <c:orientation val="minMax"/>
        </c:scaling>
        <c:axPos val="l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2646505"/>
        <c:crosses val="autoZero"/>
        <c:auto val="1"/>
        <c:lblOffset val="100"/>
        <c:noMultiLvlLbl val="0"/>
      </c:catAx>
      <c:valAx>
        <c:axId val="2264650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[$£-809]#,##0;\-[$£-809]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23424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4"/>
          <c:y val="0.9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485"/>
          <c:w val="0.94725"/>
          <c:h val="0.70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Comparison!$W$27</c:f>
              <c:strCache>
                <c:ptCount val="1"/>
                <c:pt idx="0">
                  <c:v>Transportation</c:v>
                </c:pt>
              </c:strCache>
            </c:strRef>
          </c:tx>
          <c:spPr>
            <a:gradFill rotWithShape="1">
              <a:gsLst>
                <a:gs pos="0">
                  <a:srgbClr val="444475"/>
                </a:gs>
                <a:gs pos="100000">
                  <a:srgbClr val="9595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$£-809]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Comparison!$X$26:$Y$26</c:f>
              <c:strCache/>
            </c:strRef>
          </c:cat>
          <c:val>
            <c:numRef>
              <c:f>Comparison!$X$27:$Y$27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Comparison!$W$28</c:f>
              <c:strCache>
                <c:ptCount val="1"/>
                <c:pt idx="0">
                  <c:v>Home</c:v>
                </c:pt>
              </c:strCache>
            </c:strRef>
          </c:tx>
          <c:spPr>
            <a:gradFill rotWithShape="1">
              <a:gsLst>
                <a:gs pos="0">
                  <a:srgbClr val="006900"/>
                </a:gs>
                <a:gs pos="100000">
                  <a:srgbClr val="00A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$£-809]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Comparison!$X$26:$Y$26</c:f>
              <c:strCache/>
            </c:strRef>
          </c:cat>
          <c:val>
            <c:numRef>
              <c:f>Comparison!$X$28:$Y$28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Comparison!$W$29</c:f>
              <c:strCache>
                <c:ptCount val="1"/>
                <c:pt idx="0">
                  <c:v>Utilities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$£-809]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Comparison!$X$26:$Y$26</c:f>
              <c:strCache/>
            </c:strRef>
          </c:cat>
          <c:val>
            <c:numRef>
              <c:f>Comparison!$X$29:$Y$29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Comparison!$W$30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100000">
                  <a:srgbClr val="99336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$£-809]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Comparison!$X$26:$Y$26</c:f>
              <c:strCache/>
            </c:strRef>
          </c:cat>
          <c:val>
            <c:numRef>
              <c:f>Comparison!$X$30:$Y$30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Comparison!$W$31</c:f>
              <c:strCache>
                <c:ptCount val="1"/>
                <c:pt idx="0">
                  <c:v>Entertainment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100000">
                  <a:srgbClr val="FFFF9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$£-809]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Comparison!$X$26:$Y$26</c:f>
              <c:strCache/>
            </c:strRef>
          </c:cat>
          <c:val>
            <c:numRef>
              <c:f>Comparison!$X$31:$Y$31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Comparison!$W$32</c:f>
              <c:strCache>
                <c:ptCount val="1"/>
                <c:pt idx="0">
                  <c:v>Miscellaneous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767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$£-809]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Comparison!$X$26:$Y$26</c:f>
              <c:strCache/>
            </c:strRef>
          </c:cat>
          <c:val>
            <c:numRef>
              <c:f>Comparison!$X$32:$Y$32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60"/>
        <c:axId val="2491954"/>
        <c:axId val="22427587"/>
      </c:barChart>
      <c:catAx>
        <c:axId val="2491954"/>
        <c:scaling>
          <c:orientation val="minMax"/>
        </c:scaling>
        <c:axPos val="b"/>
        <c:delete val="1"/>
        <c:majorTickMark val="out"/>
        <c:minorTickMark val="none"/>
        <c:tickLblPos val="nextTo"/>
        <c:crossAx val="22427587"/>
        <c:crosses val="autoZero"/>
        <c:auto val="1"/>
        <c:lblOffset val="100"/>
        <c:noMultiLvlLbl val="0"/>
      </c:catAx>
      <c:valAx>
        <c:axId val="224275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491954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"/>
          <c:y val="0.8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hyperlink" Target="mailto:admin@simpleplanning.com" TargetMode="External" /><Relationship Id="rId4" Type="http://schemas.openxmlformats.org/officeDocument/2006/relationships/hyperlink" Target="#'Quick Budget'!A1" /><Relationship Id="rId5" Type="http://schemas.openxmlformats.org/officeDocument/2006/relationships/hyperlink" Target="#'Budget By Month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Quick Budget'!A1" /><Relationship Id="rId2" Type="http://schemas.openxmlformats.org/officeDocument/2006/relationships/hyperlink" Target="#'Budget By Month'!A1" /><Relationship Id="rId3" Type="http://schemas.openxmlformats.org/officeDocument/2006/relationships/hyperlink" Target="#Tracking!A1" /><Relationship Id="rId4" Type="http://schemas.openxmlformats.org/officeDocument/2006/relationships/hyperlink" Target="#'Daily Spending'!A1" /><Relationship Id="rId5" Type="http://schemas.openxmlformats.org/officeDocument/2006/relationships/hyperlink" Target="#Comparison!A1" /><Relationship Id="rId6" Type="http://schemas.openxmlformats.org/officeDocument/2006/relationships/hyperlink" Target="#Overview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Quick Budget'!A1" /><Relationship Id="rId2" Type="http://schemas.openxmlformats.org/officeDocument/2006/relationships/hyperlink" Target="#'Budget By Month'!A1" /><Relationship Id="rId3" Type="http://schemas.openxmlformats.org/officeDocument/2006/relationships/hyperlink" Target="#Tracking!A1" /><Relationship Id="rId4" Type="http://schemas.openxmlformats.org/officeDocument/2006/relationships/hyperlink" Target="#'Daily Spending'!A1" /><Relationship Id="rId5" Type="http://schemas.openxmlformats.org/officeDocument/2006/relationships/hyperlink" Target="#Comparison!A1" /><Relationship Id="rId6" Type="http://schemas.openxmlformats.org/officeDocument/2006/relationships/hyperlink" Target="#Overview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Quick Budget'!A1" /><Relationship Id="rId2" Type="http://schemas.openxmlformats.org/officeDocument/2006/relationships/hyperlink" Target="#'Budget By Month'!A1" /><Relationship Id="rId3" Type="http://schemas.openxmlformats.org/officeDocument/2006/relationships/hyperlink" Target="#Tracking!A1" /><Relationship Id="rId4" Type="http://schemas.openxmlformats.org/officeDocument/2006/relationships/hyperlink" Target="#'Daily Spending'!A1" /><Relationship Id="rId5" Type="http://schemas.openxmlformats.org/officeDocument/2006/relationships/hyperlink" Target="#Comparison!A1" /><Relationship Id="rId6" Type="http://schemas.openxmlformats.org/officeDocument/2006/relationships/hyperlink" Target="#Overview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Quick Budget'!A1" /><Relationship Id="rId2" Type="http://schemas.openxmlformats.org/officeDocument/2006/relationships/hyperlink" Target="#'Budget By Month'!A1" /><Relationship Id="rId3" Type="http://schemas.openxmlformats.org/officeDocument/2006/relationships/hyperlink" Target="#Tracking!A1" /><Relationship Id="rId4" Type="http://schemas.openxmlformats.org/officeDocument/2006/relationships/hyperlink" Target="#'Daily Spending'!A1" /><Relationship Id="rId5" Type="http://schemas.openxmlformats.org/officeDocument/2006/relationships/hyperlink" Target="#Comparison!A1" /><Relationship Id="rId6" Type="http://schemas.openxmlformats.org/officeDocument/2006/relationships/hyperlink" Target="#Overview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Quick Budget'!A1" /><Relationship Id="rId2" Type="http://schemas.openxmlformats.org/officeDocument/2006/relationships/hyperlink" Target="#'Budget By Month'!A1" /><Relationship Id="rId3" Type="http://schemas.openxmlformats.org/officeDocument/2006/relationships/hyperlink" Target="#Tracking!A1" /><Relationship Id="rId4" Type="http://schemas.openxmlformats.org/officeDocument/2006/relationships/hyperlink" Target="#'Daily Spending'!A1" /><Relationship Id="rId5" Type="http://schemas.openxmlformats.org/officeDocument/2006/relationships/hyperlink" Target="#Comparison!A1" /><Relationship Id="rId6" Type="http://schemas.openxmlformats.org/officeDocument/2006/relationships/hyperlink" Target="#Overview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Quick Budget'!A1" /><Relationship Id="rId2" Type="http://schemas.openxmlformats.org/officeDocument/2006/relationships/hyperlink" Target="#'Budget By Month'!A1" /><Relationship Id="rId3" Type="http://schemas.openxmlformats.org/officeDocument/2006/relationships/hyperlink" Target="#Tracking!A1" /><Relationship Id="rId4" Type="http://schemas.openxmlformats.org/officeDocument/2006/relationships/hyperlink" Target="#'Daily Spending'!A1" /><Relationship Id="rId5" Type="http://schemas.openxmlformats.org/officeDocument/2006/relationships/hyperlink" Target="#Comparison!A1" /><Relationship Id="rId6" Type="http://schemas.openxmlformats.org/officeDocument/2006/relationships/hyperlink" Target="#Overview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Quick Budget'!A1" /><Relationship Id="rId2" Type="http://schemas.openxmlformats.org/officeDocument/2006/relationships/hyperlink" Target="#'Budget By Month'!A1" /><Relationship Id="rId3" Type="http://schemas.openxmlformats.org/officeDocument/2006/relationships/hyperlink" Target="#Tracking!A1" /><Relationship Id="rId4" Type="http://schemas.openxmlformats.org/officeDocument/2006/relationships/hyperlink" Target="#'Daily Spending'!A1" /><Relationship Id="rId5" Type="http://schemas.openxmlformats.org/officeDocument/2006/relationships/hyperlink" Target="#Comparison!A1" /><Relationship Id="rId6" Type="http://schemas.openxmlformats.org/officeDocument/2006/relationships/hyperlink" Target="#Overview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Quick Budget'!A1" /><Relationship Id="rId2" Type="http://schemas.openxmlformats.org/officeDocument/2006/relationships/hyperlink" Target="#'Budget By Month'!A1" /><Relationship Id="rId3" Type="http://schemas.openxmlformats.org/officeDocument/2006/relationships/hyperlink" Target="#Tracking!A1" /><Relationship Id="rId4" Type="http://schemas.openxmlformats.org/officeDocument/2006/relationships/hyperlink" Target="#'Daily Spending'!A1" /><Relationship Id="rId5" Type="http://schemas.openxmlformats.org/officeDocument/2006/relationships/hyperlink" Target="#Comparison!A1" /><Relationship Id="rId6" Type="http://schemas.openxmlformats.org/officeDocument/2006/relationships/hyperlink" Target="#Overview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Quick Budget'!A1" /><Relationship Id="rId2" Type="http://schemas.openxmlformats.org/officeDocument/2006/relationships/hyperlink" Target="#'Budget By Month'!A1" /><Relationship Id="rId3" Type="http://schemas.openxmlformats.org/officeDocument/2006/relationships/hyperlink" Target="#Tracking!A1" /><Relationship Id="rId4" Type="http://schemas.openxmlformats.org/officeDocument/2006/relationships/hyperlink" Target="#'Daily Spending'!A1" /><Relationship Id="rId5" Type="http://schemas.openxmlformats.org/officeDocument/2006/relationships/hyperlink" Target="#Comparison!A1" /><Relationship Id="rId6" Type="http://schemas.openxmlformats.org/officeDocument/2006/relationships/hyperlink" Target="#Overview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racking!A1" /><Relationship Id="rId3" Type="http://schemas.openxmlformats.org/officeDocument/2006/relationships/hyperlink" Target="#'Quick Budget'!A1" /><Relationship Id="rId4" Type="http://schemas.openxmlformats.org/officeDocument/2006/relationships/hyperlink" Target="#'Budget By Month'!A1" /><Relationship Id="rId5" Type="http://schemas.openxmlformats.org/officeDocument/2006/relationships/image" Target="../media/image2.png" /><Relationship Id="rId6" Type="http://schemas.openxmlformats.org/officeDocument/2006/relationships/hyperlink" Target="http://www.simpleplanning.com/" TargetMode="External" /><Relationship Id="rId7" Type="http://schemas.openxmlformats.org/officeDocument/2006/relationships/hyperlink" Target="http://www.simpleplanning.com/" TargetMode="External" /><Relationship Id="rId8" Type="http://schemas.openxmlformats.org/officeDocument/2006/relationships/chart" Target="/xl/charts/chart1.xml" /><Relationship Id="rId9" Type="http://schemas.openxmlformats.org/officeDocument/2006/relationships/chart" Target="/xl/charts/chart2.xml" /><Relationship Id="rId10" Type="http://schemas.openxmlformats.org/officeDocument/2006/relationships/hyperlink" Target="#'Daily Spending'!A1" /><Relationship Id="rId11" Type="http://schemas.openxmlformats.org/officeDocument/2006/relationships/hyperlink" Target="#'Budget By Month'!A1" /><Relationship Id="rId12" Type="http://schemas.openxmlformats.org/officeDocument/2006/relationships/hyperlink" Target="#Comparison!A1" /><Relationship Id="rId13" Type="http://schemas.openxmlformats.org/officeDocument/2006/relationships/hyperlink" Target="#Overview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emf" /><Relationship Id="rId3" Type="http://schemas.openxmlformats.org/officeDocument/2006/relationships/hyperlink" Target="#Tracking!A1" /><Relationship Id="rId4" Type="http://schemas.openxmlformats.org/officeDocument/2006/relationships/hyperlink" Target="#'Quick Budget'!A1" /><Relationship Id="rId5" Type="http://schemas.openxmlformats.org/officeDocument/2006/relationships/hyperlink" Target="#'Budget By Month'!A1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hyperlink" Target="#'Daily Spending'!A1" /><Relationship Id="rId9" Type="http://schemas.openxmlformats.org/officeDocument/2006/relationships/hyperlink" Target="#'Quick Budget'!A1" /><Relationship Id="rId10" Type="http://schemas.openxmlformats.org/officeDocument/2006/relationships/hyperlink" Target="#Comparison!A1" /><Relationship Id="rId11" Type="http://schemas.openxmlformats.org/officeDocument/2006/relationships/hyperlink" Target="#HIDEBUDGET" /><Relationship Id="rId12" Type="http://schemas.openxmlformats.org/officeDocument/2006/relationships/hyperlink" Target="#HIDEBUDGET" /><Relationship Id="rId13" Type="http://schemas.openxmlformats.org/officeDocument/2006/relationships/hyperlink" Target="#Overview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Tracking!A1" /><Relationship Id="rId2" Type="http://schemas.openxmlformats.org/officeDocument/2006/relationships/hyperlink" Target="#'Daily Spending'!A1" /><Relationship Id="rId3" Type="http://schemas.openxmlformats.org/officeDocument/2006/relationships/hyperlink" Target="#'Quick Budget'!A1" /><Relationship Id="rId4" Type="http://schemas.openxmlformats.org/officeDocument/2006/relationships/hyperlink" Target="#'Budget By Month'!A1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hyperlink" Target="#Comparison!A1" /><Relationship Id="rId8" Type="http://schemas.openxmlformats.org/officeDocument/2006/relationships/hyperlink" Target="#HIDETRACKING" /><Relationship Id="rId9" Type="http://schemas.openxmlformats.org/officeDocument/2006/relationships/hyperlink" Target="#HIDETRACKING" /><Relationship Id="rId10" Type="http://schemas.openxmlformats.org/officeDocument/2006/relationships/hyperlink" Target="#Overview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hyperlink" Target="#Comparison!A1" /><Relationship Id="rId3" Type="http://schemas.openxmlformats.org/officeDocument/2006/relationships/hyperlink" Target="#Tracking!A1" /><Relationship Id="rId4" Type="http://schemas.openxmlformats.org/officeDocument/2006/relationships/hyperlink" Target="#'Quick Budget'!A1" /><Relationship Id="rId5" Type="http://schemas.openxmlformats.org/officeDocument/2006/relationships/hyperlink" Target="#'Budget By Month'!A1" /><Relationship Id="rId6" Type="http://schemas.openxmlformats.org/officeDocument/2006/relationships/chart" Target="/xl/charts/chart9.xml" /><Relationship Id="rId7" Type="http://schemas.openxmlformats.org/officeDocument/2006/relationships/hyperlink" Target="#'Daily Spending'!A1" /><Relationship Id="rId8" Type="http://schemas.openxmlformats.org/officeDocument/2006/relationships/hyperlink" Target="#Overview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Quick Budget'!A1" /><Relationship Id="rId2" Type="http://schemas.openxmlformats.org/officeDocument/2006/relationships/hyperlink" Target="#'Budget By Month'!A1" /><Relationship Id="rId3" Type="http://schemas.openxmlformats.org/officeDocument/2006/relationships/hyperlink" Target="#Tracking!A1" /><Relationship Id="rId4" Type="http://schemas.openxmlformats.org/officeDocument/2006/relationships/hyperlink" Target="#'Daily Spending'!A1" /><Relationship Id="rId5" Type="http://schemas.openxmlformats.org/officeDocument/2006/relationships/hyperlink" Target="#Comparison!A1" /><Relationship Id="rId6" Type="http://schemas.openxmlformats.org/officeDocument/2006/relationships/hyperlink" Target="#Overview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Quick Budget'!A1" /><Relationship Id="rId2" Type="http://schemas.openxmlformats.org/officeDocument/2006/relationships/hyperlink" Target="#'Budget By Month'!A1" /><Relationship Id="rId3" Type="http://schemas.openxmlformats.org/officeDocument/2006/relationships/hyperlink" Target="#Tracking!A1" /><Relationship Id="rId4" Type="http://schemas.openxmlformats.org/officeDocument/2006/relationships/hyperlink" Target="#'Daily Spending'!A1" /><Relationship Id="rId5" Type="http://schemas.openxmlformats.org/officeDocument/2006/relationships/hyperlink" Target="#Comparison!A1" /><Relationship Id="rId6" Type="http://schemas.openxmlformats.org/officeDocument/2006/relationships/hyperlink" Target="#Overview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Quick Budget'!A1" /><Relationship Id="rId2" Type="http://schemas.openxmlformats.org/officeDocument/2006/relationships/hyperlink" Target="#'Budget By Month'!A1" /><Relationship Id="rId3" Type="http://schemas.openxmlformats.org/officeDocument/2006/relationships/hyperlink" Target="#Tracking!A1" /><Relationship Id="rId4" Type="http://schemas.openxmlformats.org/officeDocument/2006/relationships/hyperlink" Target="#'Daily Spending'!A1" /><Relationship Id="rId5" Type="http://schemas.openxmlformats.org/officeDocument/2006/relationships/hyperlink" Target="#Comparison!A1" /><Relationship Id="rId6" Type="http://schemas.openxmlformats.org/officeDocument/2006/relationships/hyperlink" Target="#Overview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47625</xdr:rowOff>
    </xdr:from>
    <xdr:to>
      <xdr:col>3</xdr:col>
      <xdr:colOff>514350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95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2</xdr:row>
      <xdr:rowOff>85725</xdr:rowOff>
    </xdr:from>
    <xdr:to>
      <xdr:col>7</xdr:col>
      <xdr:colOff>533400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09575"/>
          <a:ext cx="2343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142875</xdr:colOff>
      <xdr:row>2</xdr:row>
      <xdr:rowOff>19050</xdr:rowOff>
    </xdr:from>
    <xdr:ext cx="2486025" cy="428625"/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4905375" y="342900"/>
          <a:ext cx="2486025" cy="428625"/>
        </a:xfrm>
        <a:prstGeom prst="roundRect">
          <a:avLst/>
        </a:prstGeom>
        <a:gradFill rotWithShape="1">
          <a:gsLst>
            <a:gs pos="0">
              <a:srgbClr val="F8F8F8"/>
            </a:gs>
            <a:gs pos="100000">
              <a:srgbClr val="C8C8C8"/>
            </a:gs>
          </a:gsLst>
          <a:lin ang="5400000" scaled="1"/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Questions?</a:t>
          </a:r>
          <a:r>
            <a:rPr lang="en-US" cap="none" sz="900" b="0" i="0" u="none" baseline="0">
              <a:solidFill>
                <a:srgbClr val="0000FF"/>
              </a:solidFill>
            </a:rPr>
            <a:t>
Email us at </a:t>
          </a:r>
          <a:r>
            <a:rPr lang="en-US" cap="none" sz="900" b="1" i="0" u="none" baseline="0">
              <a:solidFill>
                <a:srgbClr val="0000FF"/>
              </a:solidFill>
            </a:rPr>
            <a:t>admin@simpleplanning.com</a:t>
          </a:r>
        </a:p>
      </xdr:txBody>
    </xdr:sp>
    <xdr:clientData/>
  </xdr:oneCellAnchor>
  <xdr:twoCellAnchor>
    <xdr:from>
      <xdr:col>0</xdr:col>
      <xdr:colOff>361950</xdr:colOff>
      <xdr:row>0</xdr:row>
      <xdr:rowOff>123825</xdr:rowOff>
    </xdr:from>
    <xdr:to>
      <xdr:col>7</xdr:col>
      <xdr:colOff>695325</xdr:colOff>
      <xdr:row>6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361950" y="123825"/>
          <a:ext cx="3438525" cy="9429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7</xdr:row>
      <xdr:rowOff>76200</xdr:rowOff>
    </xdr:from>
    <xdr:to>
      <xdr:col>15</xdr:col>
      <xdr:colOff>142875</xdr:colOff>
      <xdr:row>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52425" y="1209675"/>
          <a:ext cx="8286750" cy="238125"/>
        </a:xfrm>
        <a:prstGeom prst="rect">
          <a:avLst/>
        </a:prstGeom>
        <a:gradFill rotWithShape="1">
          <a:gsLst>
            <a:gs pos="0">
              <a:srgbClr val="504C98"/>
            </a:gs>
            <a:gs pos="100000">
              <a:srgbClr val="00008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Budget Planner - FAQ's &amp; Overview</a:t>
          </a:r>
        </a:p>
      </xdr:txBody>
    </xdr:sp>
    <xdr:clientData/>
  </xdr:twoCellAnchor>
  <xdr:twoCellAnchor>
    <xdr:from>
      <xdr:col>0</xdr:col>
      <xdr:colOff>361950</xdr:colOff>
      <xdr:row>8</xdr:row>
      <xdr:rowOff>152400</xdr:rowOff>
    </xdr:from>
    <xdr:to>
      <xdr:col>15</xdr:col>
      <xdr:colOff>133350</xdr:colOff>
      <xdr:row>71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361950" y="1447800"/>
          <a:ext cx="8267700" cy="9753600"/>
        </a:xfrm>
        <a:prstGeom prst="rect">
          <a:avLst/>
        </a:prstGeom>
        <a:noFill/>
        <a:ln w="158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28</xdr:row>
      <xdr:rowOff>152400</xdr:rowOff>
    </xdr:from>
    <xdr:to>
      <xdr:col>7</xdr:col>
      <xdr:colOff>762000</xdr:colOff>
      <xdr:row>30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324225" y="426720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£400</a:t>
          </a:r>
        </a:p>
      </xdr:txBody>
    </xdr:sp>
    <xdr:clientData/>
  </xdr:twoCellAnchor>
  <xdr:twoCellAnchor>
    <xdr:from>
      <xdr:col>9</xdr:col>
      <xdr:colOff>571500</xdr:colOff>
      <xdr:row>25</xdr:row>
      <xdr:rowOff>123825</xdr:rowOff>
    </xdr:from>
    <xdr:to>
      <xdr:col>9</xdr:col>
      <xdr:colOff>1257300</xdr:colOff>
      <xdr:row>28</xdr:row>
      <xdr:rowOff>0</xdr:rowOff>
    </xdr:to>
    <xdr:sp>
      <xdr:nvSpPr>
        <xdr:cNvPr id="8" name="Rectangle 8">
          <a:hlinkClick r:id="rId4"/>
        </xdr:cNvPr>
        <xdr:cNvSpPr>
          <a:spLocks/>
        </xdr:cNvSpPr>
      </xdr:nvSpPr>
      <xdr:spPr>
        <a:xfrm rot="5400000">
          <a:off x="5334000" y="3752850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9</xdr:col>
      <xdr:colOff>1333500</xdr:colOff>
      <xdr:row>25</xdr:row>
      <xdr:rowOff>123825</xdr:rowOff>
    </xdr:from>
    <xdr:to>
      <xdr:col>10</xdr:col>
      <xdr:colOff>323850</xdr:colOff>
      <xdr:row>28</xdr:row>
      <xdr:rowOff>0</xdr:rowOff>
    </xdr:to>
    <xdr:sp>
      <xdr:nvSpPr>
        <xdr:cNvPr id="9" name="Rectangle 9">
          <a:hlinkClick r:id="rId5"/>
        </xdr:cNvPr>
        <xdr:cNvSpPr>
          <a:spLocks/>
        </xdr:cNvSpPr>
      </xdr:nvSpPr>
      <xdr:spPr>
        <a:xfrm rot="5400000">
          <a:off x="6096000" y="3752850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4</xdr:col>
      <xdr:colOff>19050</xdr:colOff>
      <xdr:row>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219075" y="1276350"/>
          <a:ext cx="17621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1485900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1171575"/>
          <a:ext cx="1619250" cy="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CCCC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>
    <xdr:from>
      <xdr:col>1</xdr:col>
      <xdr:colOff>9525</xdr:colOff>
      <xdr:row>4</xdr:row>
      <xdr:rowOff>66675</xdr:rowOff>
    </xdr:from>
    <xdr:to>
      <xdr:col>5</xdr:col>
      <xdr:colOff>142875</xdr:colOff>
      <xdr:row>5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228600" y="714375"/>
          <a:ext cx="2371725" cy="3238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Daily Spending Record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4" name="Rectangle 4">
          <a:hlinkClick r:id="rId1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5" name="Rectangle 5">
          <a:hlinkClick r:id="rId2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2</xdr:col>
      <xdr:colOff>1381125</xdr:colOff>
      <xdr:row>0</xdr:row>
      <xdr:rowOff>85725</xdr:rowOff>
    </xdr:from>
    <xdr:to>
      <xdr:col>4</xdr:col>
      <xdr:colOff>457200</xdr:colOff>
      <xdr:row>2</xdr:row>
      <xdr:rowOff>123825</xdr:rowOff>
    </xdr:to>
    <xdr:sp>
      <xdr:nvSpPr>
        <xdr:cNvPr id="6" name="Rectangle 6">
          <a:hlinkClick r:id="rId3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6</xdr:col>
      <xdr:colOff>314325</xdr:colOff>
      <xdr:row>0</xdr:row>
      <xdr:rowOff>85725</xdr:rowOff>
    </xdr:from>
    <xdr:to>
      <xdr:col>8</xdr:col>
      <xdr:colOff>38100</xdr:colOff>
      <xdr:row>2</xdr:row>
      <xdr:rowOff>123825</xdr:rowOff>
    </xdr:to>
    <xdr:sp>
      <xdr:nvSpPr>
        <xdr:cNvPr id="7" name="Rectangle 7">
          <a:hlinkClick r:id="rId4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43</xdr:col>
      <xdr:colOff>28575</xdr:colOff>
      <xdr:row>3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9525" y="533400"/>
          <a:ext cx="222123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85725</xdr:rowOff>
    </xdr:from>
    <xdr:to>
      <xdr:col>6</xdr:col>
      <xdr:colOff>247650</xdr:colOff>
      <xdr:row>2</xdr:row>
      <xdr:rowOff>123825</xdr:rowOff>
    </xdr:to>
    <xdr:sp>
      <xdr:nvSpPr>
        <xdr:cNvPr id="9" name="Rectangle 9">
          <a:hlinkClick r:id="rId5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8</xdr:col>
      <xdr:colOff>104775</xdr:colOff>
      <xdr:row>0</xdr:row>
      <xdr:rowOff>85725</xdr:rowOff>
    </xdr:from>
    <xdr:to>
      <xdr:col>9</xdr:col>
      <xdr:colOff>323850</xdr:colOff>
      <xdr:row>2</xdr:row>
      <xdr:rowOff>123825</xdr:rowOff>
    </xdr:to>
    <xdr:sp>
      <xdr:nvSpPr>
        <xdr:cNvPr id="10" name="Rectangle 10">
          <a:hlinkClick r:id="rId6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4</xdr:col>
      <xdr:colOff>19050</xdr:colOff>
      <xdr:row>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219075" y="1276350"/>
          <a:ext cx="17621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1485900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1171575"/>
          <a:ext cx="1619250" cy="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CCCC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>
    <xdr:from>
      <xdr:col>1</xdr:col>
      <xdr:colOff>9525</xdr:colOff>
      <xdr:row>4</xdr:row>
      <xdr:rowOff>66675</xdr:rowOff>
    </xdr:from>
    <xdr:to>
      <xdr:col>5</xdr:col>
      <xdr:colOff>142875</xdr:colOff>
      <xdr:row>5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228600" y="714375"/>
          <a:ext cx="2371725" cy="3238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Daily Spending Record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4" name="Rectangle 4">
          <a:hlinkClick r:id="rId1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5" name="Rectangle 5">
          <a:hlinkClick r:id="rId2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2</xdr:col>
      <xdr:colOff>1381125</xdr:colOff>
      <xdr:row>0</xdr:row>
      <xdr:rowOff>85725</xdr:rowOff>
    </xdr:from>
    <xdr:to>
      <xdr:col>4</xdr:col>
      <xdr:colOff>457200</xdr:colOff>
      <xdr:row>2</xdr:row>
      <xdr:rowOff>123825</xdr:rowOff>
    </xdr:to>
    <xdr:sp>
      <xdr:nvSpPr>
        <xdr:cNvPr id="6" name="Rectangle 6">
          <a:hlinkClick r:id="rId3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6</xdr:col>
      <xdr:colOff>314325</xdr:colOff>
      <xdr:row>0</xdr:row>
      <xdr:rowOff>85725</xdr:rowOff>
    </xdr:from>
    <xdr:to>
      <xdr:col>8</xdr:col>
      <xdr:colOff>38100</xdr:colOff>
      <xdr:row>2</xdr:row>
      <xdr:rowOff>123825</xdr:rowOff>
    </xdr:to>
    <xdr:sp>
      <xdr:nvSpPr>
        <xdr:cNvPr id="7" name="Rectangle 7">
          <a:hlinkClick r:id="rId4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43</xdr:col>
      <xdr:colOff>28575</xdr:colOff>
      <xdr:row>3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9525" y="533400"/>
          <a:ext cx="222123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85725</xdr:rowOff>
    </xdr:from>
    <xdr:to>
      <xdr:col>6</xdr:col>
      <xdr:colOff>247650</xdr:colOff>
      <xdr:row>2</xdr:row>
      <xdr:rowOff>123825</xdr:rowOff>
    </xdr:to>
    <xdr:sp>
      <xdr:nvSpPr>
        <xdr:cNvPr id="9" name="Rectangle 9">
          <a:hlinkClick r:id="rId5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8</xdr:col>
      <xdr:colOff>104775</xdr:colOff>
      <xdr:row>0</xdr:row>
      <xdr:rowOff>85725</xdr:rowOff>
    </xdr:from>
    <xdr:to>
      <xdr:col>9</xdr:col>
      <xdr:colOff>323850</xdr:colOff>
      <xdr:row>2</xdr:row>
      <xdr:rowOff>123825</xdr:rowOff>
    </xdr:to>
    <xdr:sp>
      <xdr:nvSpPr>
        <xdr:cNvPr id="10" name="Rectangle 10">
          <a:hlinkClick r:id="rId6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4</xdr:col>
      <xdr:colOff>19050</xdr:colOff>
      <xdr:row>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219075" y="1276350"/>
          <a:ext cx="17621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1485900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1171575"/>
          <a:ext cx="1619250" cy="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CCCC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>
    <xdr:from>
      <xdr:col>1</xdr:col>
      <xdr:colOff>9525</xdr:colOff>
      <xdr:row>4</xdr:row>
      <xdr:rowOff>66675</xdr:rowOff>
    </xdr:from>
    <xdr:to>
      <xdr:col>5</xdr:col>
      <xdr:colOff>142875</xdr:colOff>
      <xdr:row>5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228600" y="714375"/>
          <a:ext cx="2371725" cy="3238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Daily Spending Record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4" name="Rectangle 4">
          <a:hlinkClick r:id="rId1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5" name="Rectangle 5">
          <a:hlinkClick r:id="rId2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2</xdr:col>
      <xdr:colOff>1381125</xdr:colOff>
      <xdr:row>0</xdr:row>
      <xdr:rowOff>85725</xdr:rowOff>
    </xdr:from>
    <xdr:to>
      <xdr:col>4</xdr:col>
      <xdr:colOff>457200</xdr:colOff>
      <xdr:row>2</xdr:row>
      <xdr:rowOff>123825</xdr:rowOff>
    </xdr:to>
    <xdr:sp>
      <xdr:nvSpPr>
        <xdr:cNvPr id="6" name="Rectangle 6">
          <a:hlinkClick r:id="rId3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6</xdr:col>
      <xdr:colOff>314325</xdr:colOff>
      <xdr:row>0</xdr:row>
      <xdr:rowOff>85725</xdr:rowOff>
    </xdr:from>
    <xdr:to>
      <xdr:col>8</xdr:col>
      <xdr:colOff>38100</xdr:colOff>
      <xdr:row>2</xdr:row>
      <xdr:rowOff>123825</xdr:rowOff>
    </xdr:to>
    <xdr:sp>
      <xdr:nvSpPr>
        <xdr:cNvPr id="7" name="Rectangle 7">
          <a:hlinkClick r:id="rId4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43</xdr:col>
      <xdr:colOff>28575</xdr:colOff>
      <xdr:row>3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9525" y="533400"/>
          <a:ext cx="222123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85725</xdr:rowOff>
    </xdr:from>
    <xdr:to>
      <xdr:col>6</xdr:col>
      <xdr:colOff>247650</xdr:colOff>
      <xdr:row>2</xdr:row>
      <xdr:rowOff>123825</xdr:rowOff>
    </xdr:to>
    <xdr:sp>
      <xdr:nvSpPr>
        <xdr:cNvPr id="9" name="Rectangle 9">
          <a:hlinkClick r:id="rId5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8</xdr:col>
      <xdr:colOff>104775</xdr:colOff>
      <xdr:row>0</xdr:row>
      <xdr:rowOff>85725</xdr:rowOff>
    </xdr:from>
    <xdr:to>
      <xdr:col>9</xdr:col>
      <xdr:colOff>323850</xdr:colOff>
      <xdr:row>2</xdr:row>
      <xdr:rowOff>123825</xdr:rowOff>
    </xdr:to>
    <xdr:sp>
      <xdr:nvSpPr>
        <xdr:cNvPr id="10" name="Rectangle 10">
          <a:hlinkClick r:id="rId6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4</xdr:col>
      <xdr:colOff>19050</xdr:colOff>
      <xdr:row>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219075" y="1276350"/>
          <a:ext cx="17621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1485900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1171575"/>
          <a:ext cx="1619250" cy="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CCCC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>
    <xdr:from>
      <xdr:col>1</xdr:col>
      <xdr:colOff>9525</xdr:colOff>
      <xdr:row>4</xdr:row>
      <xdr:rowOff>66675</xdr:rowOff>
    </xdr:from>
    <xdr:to>
      <xdr:col>5</xdr:col>
      <xdr:colOff>142875</xdr:colOff>
      <xdr:row>5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228600" y="714375"/>
          <a:ext cx="2371725" cy="3238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Daily Spending Record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4" name="Rectangle 4">
          <a:hlinkClick r:id="rId1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5" name="Rectangle 5">
          <a:hlinkClick r:id="rId2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2</xdr:col>
      <xdr:colOff>1381125</xdr:colOff>
      <xdr:row>0</xdr:row>
      <xdr:rowOff>85725</xdr:rowOff>
    </xdr:from>
    <xdr:to>
      <xdr:col>4</xdr:col>
      <xdr:colOff>457200</xdr:colOff>
      <xdr:row>2</xdr:row>
      <xdr:rowOff>123825</xdr:rowOff>
    </xdr:to>
    <xdr:sp>
      <xdr:nvSpPr>
        <xdr:cNvPr id="6" name="Rectangle 6">
          <a:hlinkClick r:id="rId3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6</xdr:col>
      <xdr:colOff>314325</xdr:colOff>
      <xdr:row>0</xdr:row>
      <xdr:rowOff>85725</xdr:rowOff>
    </xdr:from>
    <xdr:to>
      <xdr:col>8</xdr:col>
      <xdr:colOff>38100</xdr:colOff>
      <xdr:row>2</xdr:row>
      <xdr:rowOff>123825</xdr:rowOff>
    </xdr:to>
    <xdr:sp>
      <xdr:nvSpPr>
        <xdr:cNvPr id="7" name="Rectangle 7">
          <a:hlinkClick r:id="rId4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43</xdr:col>
      <xdr:colOff>28575</xdr:colOff>
      <xdr:row>3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9525" y="533400"/>
          <a:ext cx="222123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85725</xdr:rowOff>
    </xdr:from>
    <xdr:to>
      <xdr:col>6</xdr:col>
      <xdr:colOff>247650</xdr:colOff>
      <xdr:row>2</xdr:row>
      <xdr:rowOff>123825</xdr:rowOff>
    </xdr:to>
    <xdr:sp>
      <xdr:nvSpPr>
        <xdr:cNvPr id="9" name="Rectangle 9">
          <a:hlinkClick r:id="rId5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8</xdr:col>
      <xdr:colOff>104775</xdr:colOff>
      <xdr:row>0</xdr:row>
      <xdr:rowOff>85725</xdr:rowOff>
    </xdr:from>
    <xdr:to>
      <xdr:col>9</xdr:col>
      <xdr:colOff>323850</xdr:colOff>
      <xdr:row>2</xdr:row>
      <xdr:rowOff>123825</xdr:rowOff>
    </xdr:to>
    <xdr:sp>
      <xdr:nvSpPr>
        <xdr:cNvPr id="10" name="Rectangle 10">
          <a:hlinkClick r:id="rId6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4</xdr:col>
      <xdr:colOff>19050</xdr:colOff>
      <xdr:row>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219075" y="1276350"/>
          <a:ext cx="17621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1485900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1171575"/>
          <a:ext cx="1619250" cy="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CCCC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>
    <xdr:from>
      <xdr:col>1</xdr:col>
      <xdr:colOff>9525</xdr:colOff>
      <xdr:row>4</xdr:row>
      <xdr:rowOff>66675</xdr:rowOff>
    </xdr:from>
    <xdr:to>
      <xdr:col>5</xdr:col>
      <xdr:colOff>142875</xdr:colOff>
      <xdr:row>5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228600" y="714375"/>
          <a:ext cx="2371725" cy="3238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Daily Spending Record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4" name="Rectangle 4">
          <a:hlinkClick r:id="rId1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5" name="Rectangle 5">
          <a:hlinkClick r:id="rId2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2</xdr:col>
      <xdr:colOff>1381125</xdr:colOff>
      <xdr:row>0</xdr:row>
      <xdr:rowOff>85725</xdr:rowOff>
    </xdr:from>
    <xdr:to>
      <xdr:col>4</xdr:col>
      <xdr:colOff>457200</xdr:colOff>
      <xdr:row>2</xdr:row>
      <xdr:rowOff>123825</xdr:rowOff>
    </xdr:to>
    <xdr:sp>
      <xdr:nvSpPr>
        <xdr:cNvPr id="6" name="Rectangle 6">
          <a:hlinkClick r:id="rId3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6</xdr:col>
      <xdr:colOff>314325</xdr:colOff>
      <xdr:row>0</xdr:row>
      <xdr:rowOff>85725</xdr:rowOff>
    </xdr:from>
    <xdr:to>
      <xdr:col>8</xdr:col>
      <xdr:colOff>38100</xdr:colOff>
      <xdr:row>2</xdr:row>
      <xdr:rowOff>123825</xdr:rowOff>
    </xdr:to>
    <xdr:sp>
      <xdr:nvSpPr>
        <xdr:cNvPr id="7" name="Rectangle 7">
          <a:hlinkClick r:id="rId4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43</xdr:col>
      <xdr:colOff>28575</xdr:colOff>
      <xdr:row>3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9525" y="533400"/>
          <a:ext cx="222123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85725</xdr:rowOff>
    </xdr:from>
    <xdr:to>
      <xdr:col>6</xdr:col>
      <xdr:colOff>247650</xdr:colOff>
      <xdr:row>2</xdr:row>
      <xdr:rowOff>123825</xdr:rowOff>
    </xdr:to>
    <xdr:sp>
      <xdr:nvSpPr>
        <xdr:cNvPr id="9" name="Rectangle 9">
          <a:hlinkClick r:id="rId5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8</xdr:col>
      <xdr:colOff>104775</xdr:colOff>
      <xdr:row>0</xdr:row>
      <xdr:rowOff>85725</xdr:rowOff>
    </xdr:from>
    <xdr:to>
      <xdr:col>9</xdr:col>
      <xdr:colOff>323850</xdr:colOff>
      <xdr:row>2</xdr:row>
      <xdr:rowOff>123825</xdr:rowOff>
    </xdr:to>
    <xdr:sp>
      <xdr:nvSpPr>
        <xdr:cNvPr id="10" name="Rectangle 10">
          <a:hlinkClick r:id="rId6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4</xdr:col>
      <xdr:colOff>19050</xdr:colOff>
      <xdr:row>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219075" y="1276350"/>
          <a:ext cx="17621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1485900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1171575"/>
          <a:ext cx="1619250" cy="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CCCC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>
    <xdr:from>
      <xdr:col>1</xdr:col>
      <xdr:colOff>9525</xdr:colOff>
      <xdr:row>4</xdr:row>
      <xdr:rowOff>66675</xdr:rowOff>
    </xdr:from>
    <xdr:to>
      <xdr:col>5</xdr:col>
      <xdr:colOff>142875</xdr:colOff>
      <xdr:row>5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228600" y="714375"/>
          <a:ext cx="2371725" cy="3238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Daily Spending Record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4" name="Rectangle 4">
          <a:hlinkClick r:id="rId1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5" name="Rectangle 5">
          <a:hlinkClick r:id="rId2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2</xdr:col>
      <xdr:colOff>1381125</xdr:colOff>
      <xdr:row>0</xdr:row>
      <xdr:rowOff>85725</xdr:rowOff>
    </xdr:from>
    <xdr:to>
      <xdr:col>4</xdr:col>
      <xdr:colOff>457200</xdr:colOff>
      <xdr:row>2</xdr:row>
      <xdr:rowOff>123825</xdr:rowOff>
    </xdr:to>
    <xdr:sp>
      <xdr:nvSpPr>
        <xdr:cNvPr id="6" name="Rectangle 6">
          <a:hlinkClick r:id="rId3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6</xdr:col>
      <xdr:colOff>314325</xdr:colOff>
      <xdr:row>0</xdr:row>
      <xdr:rowOff>85725</xdr:rowOff>
    </xdr:from>
    <xdr:to>
      <xdr:col>8</xdr:col>
      <xdr:colOff>38100</xdr:colOff>
      <xdr:row>2</xdr:row>
      <xdr:rowOff>123825</xdr:rowOff>
    </xdr:to>
    <xdr:sp>
      <xdr:nvSpPr>
        <xdr:cNvPr id="7" name="Rectangle 7">
          <a:hlinkClick r:id="rId4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43</xdr:col>
      <xdr:colOff>28575</xdr:colOff>
      <xdr:row>3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9525" y="533400"/>
          <a:ext cx="222123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85725</xdr:rowOff>
    </xdr:from>
    <xdr:to>
      <xdr:col>6</xdr:col>
      <xdr:colOff>247650</xdr:colOff>
      <xdr:row>2</xdr:row>
      <xdr:rowOff>123825</xdr:rowOff>
    </xdr:to>
    <xdr:sp>
      <xdr:nvSpPr>
        <xdr:cNvPr id="9" name="Rectangle 9">
          <a:hlinkClick r:id="rId5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8</xdr:col>
      <xdr:colOff>104775</xdr:colOff>
      <xdr:row>0</xdr:row>
      <xdr:rowOff>85725</xdr:rowOff>
    </xdr:from>
    <xdr:to>
      <xdr:col>9</xdr:col>
      <xdr:colOff>323850</xdr:colOff>
      <xdr:row>2</xdr:row>
      <xdr:rowOff>123825</xdr:rowOff>
    </xdr:to>
    <xdr:sp>
      <xdr:nvSpPr>
        <xdr:cNvPr id="10" name="Rectangle 10">
          <a:hlinkClick r:id="rId6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4</xdr:col>
      <xdr:colOff>19050</xdr:colOff>
      <xdr:row>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219075" y="1276350"/>
          <a:ext cx="17621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1485900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1171575"/>
          <a:ext cx="1619250" cy="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CCCC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>
    <xdr:from>
      <xdr:col>1</xdr:col>
      <xdr:colOff>9525</xdr:colOff>
      <xdr:row>4</xdr:row>
      <xdr:rowOff>66675</xdr:rowOff>
    </xdr:from>
    <xdr:to>
      <xdr:col>5</xdr:col>
      <xdr:colOff>142875</xdr:colOff>
      <xdr:row>5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228600" y="714375"/>
          <a:ext cx="2371725" cy="3238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Daily Spending Record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4" name="Rectangle 4">
          <a:hlinkClick r:id="rId1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5" name="Rectangle 5">
          <a:hlinkClick r:id="rId2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2</xdr:col>
      <xdr:colOff>1381125</xdr:colOff>
      <xdr:row>0</xdr:row>
      <xdr:rowOff>85725</xdr:rowOff>
    </xdr:from>
    <xdr:to>
      <xdr:col>4</xdr:col>
      <xdr:colOff>457200</xdr:colOff>
      <xdr:row>2</xdr:row>
      <xdr:rowOff>123825</xdr:rowOff>
    </xdr:to>
    <xdr:sp>
      <xdr:nvSpPr>
        <xdr:cNvPr id="6" name="Rectangle 6">
          <a:hlinkClick r:id="rId3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6</xdr:col>
      <xdr:colOff>314325</xdr:colOff>
      <xdr:row>0</xdr:row>
      <xdr:rowOff>85725</xdr:rowOff>
    </xdr:from>
    <xdr:to>
      <xdr:col>8</xdr:col>
      <xdr:colOff>38100</xdr:colOff>
      <xdr:row>2</xdr:row>
      <xdr:rowOff>123825</xdr:rowOff>
    </xdr:to>
    <xdr:sp>
      <xdr:nvSpPr>
        <xdr:cNvPr id="7" name="Rectangle 7">
          <a:hlinkClick r:id="rId4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43</xdr:col>
      <xdr:colOff>28575</xdr:colOff>
      <xdr:row>3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9525" y="533400"/>
          <a:ext cx="222123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85725</xdr:rowOff>
    </xdr:from>
    <xdr:to>
      <xdr:col>6</xdr:col>
      <xdr:colOff>247650</xdr:colOff>
      <xdr:row>2</xdr:row>
      <xdr:rowOff>123825</xdr:rowOff>
    </xdr:to>
    <xdr:sp>
      <xdr:nvSpPr>
        <xdr:cNvPr id="9" name="Rectangle 9">
          <a:hlinkClick r:id="rId5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8</xdr:col>
      <xdr:colOff>104775</xdr:colOff>
      <xdr:row>0</xdr:row>
      <xdr:rowOff>85725</xdr:rowOff>
    </xdr:from>
    <xdr:to>
      <xdr:col>9</xdr:col>
      <xdr:colOff>323850</xdr:colOff>
      <xdr:row>2</xdr:row>
      <xdr:rowOff>123825</xdr:rowOff>
    </xdr:to>
    <xdr:sp>
      <xdr:nvSpPr>
        <xdr:cNvPr id="10" name="Rectangle 10">
          <a:hlinkClick r:id="rId6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4</xdr:col>
      <xdr:colOff>19050</xdr:colOff>
      <xdr:row>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219075" y="1276350"/>
          <a:ext cx="17621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1485900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1171575"/>
          <a:ext cx="1619250" cy="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CCCC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>
    <xdr:from>
      <xdr:col>1</xdr:col>
      <xdr:colOff>9525</xdr:colOff>
      <xdr:row>4</xdr:row>
      <xdr:rowOff>66675</xdr:rowOff>
    </xdr:from>
    <xdr:to>
      <xdr:col>5</xdr:col>
      <xdr:colOff>142875</xdr:colOff>
      <xdr:row>5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228600" y="714375"/>
          <a:ext cx="2371725" cy="3238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Daily Spending Record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4" name="Rectangle 4">
          <a:hlinkClick r:id="rId1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5" name="Rectangle 5">
          <a:hlinkClick r:id="rId2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2</xdr:col>
      <xdr:colOff>1381125</xdr:colOff>
      <xdr:row>0</xdr:row>
      <xdr:rowOff>85725</xdr:rowOff>
    </xdr:from>
    <xdr:to>
      <xdr:col>4</xdr:col>
      <xdr:colOff>457200</xdr:colOff>
      <xdr:row>2</xdr:row>
      <xdr:rowOff>123825</xdr:rowOff>
    </xdr:to>
    <xdr:sp>
      <xdr:nvSpPr>
        <xdr:cNvPr id="6" name="Rectangle 6">
          <a:hlinkClick r:id="rId3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6</xdr:col>
      <xdr:colOff>314325</xdr:colOff>
      <xdr:row>0</xdr:row>
      <xdr:rowOff>85725</xdr:rowOff>
    </xdr:from>
    <xdr:to>
      <xdr:col>8</xdr:col>
      <xdr:colOff>38100</xdr:colOff>
      <xdr:row>2</xdr:row>
      <xdr:rowOff>123825</xdr:rowOff>
    </xdr:to>
    <xdr:sp>
      <xdr:nvSpPr>
        <xdr:cNvPr id="7" name="Rectangle 7">
          <a:hlinkClick r:id="rId4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43</xdr:col>
      <xdr:colOff>28575</xdr:colOff>
      <xdr:row>3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9525" y="533400"/>
          <a:ext cx="222123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85725</xdr:rowOff>
    </xdr:from>
    <xdr:to>
      <xdr:col>6</xdr:col>
      <xdr:colOff>247650</xdr:colOff>
      <xdr:row>2</xdr:row>
      <xdr:rowOff>123825</xdr:rowOff>
    </xdr:to>
    <xdr:sp>
      <xdr:nvSpPr>
        <xdr:cNvPr id="9" name="Rectangle 9">
          <a:hlinkClick r:id="rId5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8</xdr:col>
      <xdr:colOff>104775</xdr:colOff>
      <xdr:row>0</xdr:row>
      <xdr:rowOff>85725</xdr:rowOff>
    </xdr:from>
    <xdr:to>
      <xdr:col>9</xdr:col>
      <xdr:colOff>323850</xdr:colOff>
      <xdr:row>2</xdr:row>
      <xdr:rowOff>123825</xdr:rowOff>
    </xdr:to>
    <xdr:sp>
      <xdr:nvSpPr>
        <xdr:cNvPr id="10" name="Rectangle 10">
          <a:hlinkClick r:id="rId6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4</xdr:col>
      <xdr:colOff>19050</xdr:colOff>
      <xdr:row>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219075" y="1276350"/>
          <a:ext cx="17621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1485900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1171575"/>
          <a:ext cx="1619250" cy="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CCCC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>
    <xdr:from>
      <xdr:col>1</xdr:col>
      <xdr:colOff>9525</xdr:colOff>
      <xdr:row>4</xdr:row>
      <xdr:rowOff>66675</xdr:rowOff>
    </xdr:from>
    <xdr:to>
      <xdr:col>5</xdr:col>
      <xdr:colOff>142875</xdr:colOff>
      <xdr:row>5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228600" y="714375"/>
          <a:ext cx="2371725" cy="3238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Daily Spending Record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4" name="Rectangle 4">
          <a:hlinkClick r:id="rId1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5" name="Rectangle 5">
          <a:hlinkClick r:id="rId2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2</xdr:col>
      <xdr:colOff>1381125</xdr:colOff>
      <xdr:row>0</xdr:row>
      <xdr:rowOff>85725</xdr:rowOff>
    </xdr:from>
    <xdr:to>
      <xdr:col>4</xdr:col>
      <xdr:colOff>457200</xdr:colOff>
      <xdr:row>2</xdr:row>
      <xdr:rowOff>123825</xdr:rowOff>
    </xdr:to>
    <xdr:sp>
      <xdr:nvSpPr>
        <xdr:cNvPr id="6" name="Rectangle 6">
          <a:hlinkClick r:id="rId3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6</xdr:col>
      <xdr:colOff>314325</xdr:colOff>
      <xdr:row>0</xdr:row>
      <xdr:rowOff>85725</xdr:rowOff>
    </xdr:from>
    <xdr:to>
      <xdr:col>8</xdr:col>
      <xdr:colOff>38100</xdr:colOff>
      <xdr:row>2</xdr:row>
      <xdr:rowOff>123825</xdr:rowOff>
    </xdr:to>
    <xdr:sp>
      <xdr:nvSpPr>
        <xdr:cNvPr id="7" name="Rectangle 7">
          <a:hlinkClick r:id="rId4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43</xdr:col>
      <xdr:colOff>28575</xdr:colOff>
      <xdr:row>3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9525" y="533400"/>
          <a:ext cx="222123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85725</xdr:rowOff>
    </xdr:from>
    <xdr:to>
      <xdr:col>6</xdr:col>
      <xdr:colOff>247650</xdr:colOff>
      <xdr:row>2</xdr:row>
      <xdr:rowOff>123825</xdr:rowOff>
    </xdr:to>
    <xdr:sp>
      <xdr:nvSpPr>
        <xdr:cNvPr id="9" name="Rectangle 9">
          <a:hlinkClick r:id="rId5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8</xdr:col>
      <xdr:colOff>104775</xdr:colOff>
      <xdr:row>0</xdr:row>
      <xdr:rowOff>85725</xdr:rowOff>
    </xdr:from>
    <xdr:to>
      <xdr:col>9</xdr:col>
      <xdr:colOff>323850</xdr:colOff>
      <xdr:row>2</xdr:row>
      <xdr:rowOff>123825</xdr:rowOff>
    </xdr:to>
    <xdr:sp>
      <xdr:nvSpPr>
        <xdr:cNvPr id="10" name="Rectangle 10">
          <a:hlinkClick r:id="rId6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21</xdr:col>
      <xdr:colOff>600075</xdr:colOff>
      <xdr:row>3</xdr:row>
      <xdr:rowOff>85725</xdr:rowOff>
    </xdr:to>
    <xdr:sp>
      <xdr:nvSpPr>
        <xdr:cNvPr id="1" name="Rectangle 19"/>
        <xdr:cNvSpPr>
          <a:spLocks/>
        </xdr:cNvSpPr>
      </xdr:nvSpPr>
      <xdr:spPr>
        <a:xfrm>
          <a:off x="9525" y="533400"/>
          <a:ext cx="12868275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66675</xdr:rowOff>
    </xdr:from>
    <xdr:to>
      <xdr:col>2</xdr:col>
      <xdr:colOff>1314450</xdr:colOff>
      <xdr:row>5</xdr:row>
      <xdr:rowOff>38100</xdr:rowOff>
    </xdr:to>
    <xdr:sp>
      <xdr:nvSpPr>
        <xdr:cNvPr id="2" name="Rectangle 29"/>
        <xdr:cNvSpPr>
          <a:spLocks/>
        </xdr:cNvSpPr>
      </xdr:nvSpPr>
      <xdr:spPr>
        <a:xfrm>
          <a:off x="228600" y="714375"/>
          <a:ext cx="1438275" cy="3238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Quick Budget</a:t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3</xdr:col>
      <xdr:colOff>114300</xdr:colOff>
      <xdr:row>15</xdr:row>
      <xdr:rowOff>247650</xdr:rowOff>
    </xdr:to>
    <xdr:sp>
      <xdr:nvSpPr>
        <xdr:cNvPr id="3" name="Rectangle 36"/>
        <xdr:cNvSpPr>
          <a:spLocks/>
        </xdr:cNvSpPr>
      </xdr:nvSpPr>
      <xdr:spPr>
        <a:xfrm>
          <a:off x="219075" y="2724150"/>
          <a:ext cx="171450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               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Total: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3</xdr:col>
      <xdr:colOff>114300</xdr:colOff>
      <xdr:row>6</xdr:row>
      <xdr:rowOff>247650</xdr:rowOff>
    </xdr:to>
    <xdr:sp>
      <xdr:nvSpPr>
        <xdr:cNvPr id="4" name="Rectangle 37"/>
        <xdr:cNvSpPr>
          <a:spLocks/>
        </xdr:cNvSpPr>
      </xdr:nvSpPr>
      <xdr:spPr>
        <a:xfrm>
          <a:off x="219075" y="1276350"/>
          <a:ext cx="171450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 editAs="oneCell">
    <xdr:from>
      <xdr:col>2</xdr:col>
      <xdr:colOff>1371600</xdr:colOff>
      <xdr:row>3</xdr:row>
      <xdr:rowOff>123825</xdr:rowOff>
    </xdr:from>
    <xdr:to>
      <xdr:col>7</xdr:col>
      <xdr:colOff>295275</xdr:colOff>
      <xdr:row>4</xdr:row>
      <xdr:rowOff>180975</xdr:rowOff>
    </xdr:to>
    <xdr:pic>
      <xdr:nvPicPr>
        <xdr:cNvPr id="5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09600"/>
          <a:ext cx="26955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1381125</xdr:colOff>
      <xdr:row>0</xdr:row>
      <xdr:rowOff>85725</xdr:rowOff>
    </xdr:from>
    <xdr:to>
      <xdr:col>4</xdr:col>
      <xdr:colOff>476250</xdr:colOff>
      <xdr:row>2</xdr:row>
      <xdr:rowOff>123825</xdr:rowOff>
    </xdr:to>
    <xdr:sp>
      <xdr:nvSpPr>
        <xdr:cNvPr id="6" name="Rectangle 60">
          <a:hlinkClick r:id="rId2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7" name="Rectangle 62">
          <a:hlinkClick r:id="rId3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8" name="Rectangle 63">
          <a:hlinkClick r:id="rId4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 editAs="oneCell">
    <xdr:from>
      <xdr:col>11</xdr:col>
      <xdr:colOff>104775</xdr:colOff>
      <xdr:row>1</xdr:row>
      <xdr:rowOff>19050</xdr:rowOff>
    </xdr:from>
    <xdr:to>
      <xdr:col>13</xdr:col>
      <xdr:colOff>295275</xdr:colOff>
      <xdr:row>2</xdr:row>
      <xdr:rowOff>76200</xdr:rowOff>
    </xdr:to>
    <xdr:pic>
      <xdr:nvPicPr>
        <xdr:cNvPr id="9" name="Picture 64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180975"/>
          <a:ext cx="1428750" cy="2190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23</xdr:row>
      <xdr:rowOff>114300</xdr:rowOff>
    </xdr:from>
    <xdr:to>
      <xdr:col>15</xdr:col>
      <xdr:colOff>0</xdr:colOff>
      <xdr:row>41</xdr:row>
      <xdr:rowOff>142875</xdr:rowOff>
    </xdr:to>
    <xdr:graphicFrame>
      <xdr:nvGraphicFramePr>
        <xdr:cNvPr id="10" name="Chart 69"/>
        <xdr:cNvGraphicFramePr/>
      </xdr:nvGraphicFramePr>
      <xdr:xfrm>
        <a:off x="5095875" y="4229100"/>
        <a:ext cx="3524250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6</xdr:row>
      <xdr:rowOff>180975</xdr:rowOff>
    </xdr:from>
    <xdr:to>
      <xdr:col>15</xdr:col>
      <xdr:colOff>0</xdr:colOff>
      <xdr:row>21</xdr:row>
      <xdr:rowOff>0</xdr:rowOff>
    </xdr:to>
    <xdr:graphicFrame>
      <xdr:nvGraphicFramePr>
        <xdr:cNvPr id="11" name="Chart 75"/>
        <xdr:cNvGraphicFramePr/>
      </xdr:nvGraphicFramePr>
      <xdr:xfrm>
        <a:off x="5095875" y="1447800"/>
        <a:ext cx="3524250" cy="2343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1400175</xdr:colOff>
      <xdr:row>4</xdr:row>
      <xdr:rowOff>257175</xdr:rowOff>
    </xdr:from>
    <xdr:to>
      <xdr:col>4</xdr:col>
      <xdr:colOff>66675</xdr:colOff>
      <xdr:row>5</xdr:row>
      <xdr:rowOff>47625</xdr:rowOff>
    </xdr:to>
    <xdr:sp>
      <xdr:nvSpPr>
        <xdr:cNvPr id="12" name="AutoShape 83"/>
        <xdr:cNvSpPr>
          <a:spLocks/>
        </xdr:cNvSpPr>
      </xdr:nvSpPr>
      <xdr:spPr>
        <a:xfrm>
          <a:off x="1752600" y="904875"/>
          <a:ext cx="257175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514350</xdr:colOff>
      <xdr:row>0</xdr:row>
      <xdr:rowOff>85725</xdr:rowOff>
    </xdr:from>
    <xdr:to>
      <xdr:col>6</xdr:col>
      <xdr:colOff>533400</xdr:colOff>
      <xdr:row>2</xdr:row>
      <xdr:rowOff>123825</xdr:rowOff>
    </xdr:to>
    <xdr:sp>
      <xdr:nvSpPr>
        <xdr:cNvPr id="13" name="Rectangle 88">
          <a:hlinkClick r:id="rId10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oneCellAnchor>
    <xdr:from>
      <xdr:col>4</xdr:col>
      <xdr:colOff>142875</xdr:colOff>
      <xdr:row>4</xdr:row>
      <xdr:rowOff>209550</xdr:rowOff>
    </xdr:from>
    <xdr:ext cx="1609725" cy="209550"/>
    <xdr:sp>
      <xdr:nvSpPr>
        <xdr:cNvPr id="14" name="Rectangle 92">
          <a:hlinkClick r:id="rId11"/>
        </xdr:cNvPr>
        <xdr:cNvSpPr>
          <a:spLocks/>
        </xdr:cNvSpPr>
      </xdr:nvSpPr>
      <xdr:spPr>
        <a:xfrm rot="5400000">
          <a:off x="2085975" y="857250"/>
          <a:ext cx="1609725" cy="2095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or create a budget by month</a:t>
          </a:r>
        </a:p>
      </xdr:txBody>
    </xdr:sp>
    <xdr:clientData fPrintsWithSheet="0"/>
  </xdr:oneCellAnchor>
  <xdr:twoCellAnchor>
    <xdr:from>
      <xdr:col>9</xdr:col>
      <xdr:colOff>9525</xdr:colOff>
      <xdr:row>5</xdr:row>
      <xdr:rowOff>266700</xdr:rowOff>
    </xdr:from>
    <xdr:to>
      <xdr:col>15</xdr:col>
      <xdr:colOff>0</xdr:colOff>
      <xdr:row>6</xdr:row>
      <xdr:rowOff>247650</xdr:rowOff>
    </xdr:to>
    <xdr:sp>
      <xdr:nvSpPr>
        <xdr:cNvPr id="15" name="Rectangle 94"/>
        <xdr:cNvSpPr>
          <a:spLocks/>
        </xdr:cNvSpPr>
      </xdr:nvSpPr>
      <xdr:spPr>
        <a:xfrm>
          <a:off x="5105400" y="1266825"/>
          <a:ext cx="3514725" cy="247650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Budget Summary</a:t>
          </a:r>
        </a:p>
      </xdr:txBody>
    </xdr:sp>
    <xdr:clientData/>
  </xdr:twoCellAnchor>
  <xdr:twoCellAnchor>
    <xdr:from>
      <xdr:col>9</xdr:col>
      <xdr:colOff>9525</xdr:colOff>
      <xdr:row>22</xdr:row>
      <xdr:rowOff>9525</xdr:rowOff>
    </xdr:from>
    <xdr:to>
      <xdr:col>15</xdr:col>
      <xdr:colOff>0</xdr:colOff>
      <xdr:row>23</xdr:row>
      <xdr:rowOff>104775</xdr:rowOff>
    </xdr:to>
    <xdr:sp>
      <xdr:nvSpPr>
        <xdr:cNvPr id="16" name="Rectangle 95"/>
        <xdr:cNvSpPr>
          <a:spLocks/>
        </xdr:cNvSpPr>
      </xdr:nvSpPr>
      <xdr:spPr>
        <a:xfrm>
          <a:off x="5105400" y="3962400"/>
          <a:ext cx="3514725" cy="2571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Spending Summary</a:t>
          </a:r>
        </a:p>
      </xdr:txBody>
    </xdr:sp>
    <xdr:clientData/>
  </xdr:twoCellAnchor>
  <xdr:twoCellAnchor>
    <xdr:from>
      <xdr:col>4</xdr:col>
      <xdr:colOff>542925</xdr:colOff>
      <xdr:row>0</xdr:row>
      <xdr:rowOff>85725</xdr:rowOff>
    </xdr:from>
    <xdr:to>
      <xdr:col>5</xdr:col>
      <xdr:colOff>447675</xdr:colOff>
      <xdr:row>2</xdr:row>
      <xdr:rowOff>123825</xdr:rowOff>
    </xdr:to>
    <xdr:sp>
      <xdr:nvSpPr>
        <xdr:cNvPr id="17" name="Rectangle 98">
          <a:hlinkClick r:id="rId12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6</xdr:col>
      <xdr:colOff>600075</xdr:colOff>
      <xdr:row>0</xdr:row>
      <xdr:rowOff>85725</xdr:rowOff>
    </xdr:from>
    <xdr:to>
      <xdr:col>7</xdr:col>
      <xdr:colOff>638175</xdr:colOff>
      <xdr:row>2</xdr:row>
      <xdr:rowOff>123825</xdr:rowOff>
    </xdr:to>
    <xdr:sp>
      <xdr:nvSpPr>
        <xdr:cNvPr id="18" name="Rectangle 114">
          <a:hlinkClick r:id="rId13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6</xdr:row>
      <xdr:rowOff>0</xdr:rowOff>
    </xdr:from>
    <xdr:to>
      <xdr:col>23</xdr:col>
      <xdr:colOff>628650</xdr:colOff>
      <xdr:row>20</xdr:row>
      <xdr:rowOff>142875</xdr:rowOff>
    </xdr:to>
    <xdr:graphicFrame>
      <xdr:nvGraphicFramePr>
        <xdr:cNvPr id="1" name="Chart 5"/>
        <xdr:cNvGraphicFramePr/>
      </xdr:nvGraphicFramePr>
      <xdr:xfrm>
        <a:off x="9525000" y="1266825"/>
        <a:ext cx="34004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47625</xdr:rowOff>
    </xdr:from>
    <xdr:to>
      <xdr:col>35</xdr:col>
      <xdr:colOff>600075</xdr:colOff>
      <xdr:row>3</xdr:row>
      <xdr:rowOff>85725</xdr:rowOff>
    </xdr:to>
    <xdr:sp>
      <xdr:nvSpPr>
        <xdr:cNvPr id="2" name="Rectangle 11"/>
        <xdr:cNvSpPr>
          <a:spLocks/>
        </xdr:cNvSpPr>
      </xdr:nvSpPr>
      <xdr:spPr>
        <a:xfrm>
          <a:off x="9525" y="533400"/>
          <a:ext cx="20526375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3</xdr:col>
      <xdr:colOff>114300</xdr:colOff>
      <xdr:row>15</xdr:row>
      <xdr:rowOff>247650</xdr:rowOff>
    </xdr:to>
    <xdr:sp>
      <xdr:nvSpPr>
        <xdr:cNvPr id="3" name="Rectangle 17"/>
        <xdr:cNvSpPr>
          <a:spLocks/>
        </xdr:cNvSpPr>
      </xdr:nvSpPr>
      <xdr:spPr>
        <a:xfrm>
          <a:off x="219075" y="2724150"/>
          <a:ext cx="171450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               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Total: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3</xdr:col>
      <xdr:colOff>114300</xdr:colOff>
      <xdr:row>6</xdr:row>
      <xdr:rowOff>247650</xdr:rowOff>
    </xdr:to>
    <xdr:sp>
      <xdr:nvSpPr>
        <xdr:cNvPr id="4" name="Rectangle 18"/>
        <xdr:cNvSpPr>
          <a:spLocks/>
        </xdr:cNvSpPr>
      </xdr:nvSpPr>
      <xdr:spPr>
        <a:xfrm>
          <a:off x="219075" y="1276350"/>
          <a:ext cx="171450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 editAs="oneCell">
    <xdr:from>
      <xdr:col>4</xdr:col>
      <xdr:colOff>57150</xdr:colOff>
      <xdr:row>3</xdr:row>
      <xdr:rowOff>114300</xdr:rowOff>
    </xdr:from>
    <xdr:to>
      <xdr:col>9</xdr:col>
      <xdr:colOff>0</xdr:colOff>
      <xdr:row>4</xdr:row>
      <xdr:rowOff>190500</xdr:rowOff>
    </xdr:to>
    <xdr:pic>
      <xdr:nvPicPr>
        <xdr:cNvPr id="5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600075"/>
          <a:ext cx="27051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9525</xdr:colOff>
      <xdr:row>4</xdr:row>
      <xdr:rowOff>66675</xdr:rowOff>
    </xdr:from>
    <xdr:to>
      <xdr:col>4</xdr:col>
      <xdr:colOff>0</xdr:colOff>
      <xdr:row>5</xdr:row>
      <xdr:rowOff>38100</xdr:rowOff>
    </xdr:to>
    <xdr:sp>
      <xdr:nvSpPr>
        <xdr:cNvPr id="6" name="Rectangle 40"/>
        <xdr:cNvSpPr>
          <a:spLocks/>
        </xdr:cNvSpPr>
      </xdr:nvSpPr>
      <xdr:spPr>
        <a:xfrm>
          <a:off x="228600" y="714375"/>
          <a:ext cx="1714500" cy="3238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Budget By Month</a:t>
          </a:r>
        </a:p>
      </xdr:txBody>
    </xdr:sp>
    <xdr:clientData/>
  </xdr:twoCellAnchor>
  <xdr:twoCellAnchor>
    <xdr:from>
      <xdr:col>2</xdr:col>
      <xdr:colOff>1381125</xdr:colOff>
      <xdr:row>0</xdr:row>
      <xdr:rowOff>85725</xdr:rowOff>
    </xdr:from>
    <xdr:to>
      <xdr:col>4</xdr:col>
      <xdr:colOff>476250</xdr:colOff>
      <xdr:row>2</xdr:row>
      <xdr:rowOff>123825</xdr:rowOff>
    </xdr:to>
    <xdr:sp>
      <xdr:nvSpPr>
        <xdr:cNvPr id="7" name="Rectangle 50">
          <a:hlinkClick r:id="rId3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8" name="Rectangle 52">
          <a:hlinkClick r:id="rId4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9" name="Rectangle 53">
          <a:hlinkClick r:id="rId5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18</xdr:col>
      <xdr:colOff>9525</xdr:colOff>
      <xdr:row>43</xdr:row>
      <xdr:rowOff>85725</xdr:rowOff>
    </xdr:from>
    <xdr:to>
      <xdr:col>23</xdr:col>
      <xdr:colOff>628650</xdr:colOff>
      <xdr:row>59</xdr:row>
      <xdr:rowOff>104775</xdr:rowOff>
    </xdr:to>
    <xdr:graphicFrame>
      <xdr:nvGraphicFramePr>
        <xdr:cNvPr id="10" name="Chart 54"/>
        <xdr:cNvGraphicFramePr/>
      </xdr:nvGraphicFramePr>
      <xdr:xfrm>
        <a:off x="9525000" y="7439025"/>
        <a:ext cx="340042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9525</xdr:colOff>
      <xdr:row>23</xdr:row>
      <xdr:rowOff>104775</xdr:rowOff>
    </xdr:from>
    <xdr:to>
      <xdr:col>23</xdr:col>
      <xdr:colOff>628650</xdr:colOff>
      <xdr:row>41</xdr:row>
      <xdr:rowOff>142875</xdr:rowOff>
    </xdr:to>
    <xdr:graphicFrame>
      <xdr:nvGraphicFramePr>
        <xdr:cNvPr id="11" name="Chart 57"/>
        <xdr:cNvGraphicFramePr/>
      </xdr:nvGraphicFramePr>
      <xdr:xfrm>
        <a:off x="9525000" y="4219575"/>
        <a:ext cx="3400425" cy="2952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4</xdr:row>
      <xdr:rowOff>257175</xdr:rowOff>
    </xdr:from>
    <xdr:to>
      <xdr:col>4</xdr:col>
      <xdr:colOff>342900</xdr:colOff>
      <xdr:row>5</xdr:row>
      <xdr:rowOff>47625</xdr:rowOff>
    </xdr:to>
    <xdr:sp>
      <xdr:nvSpPr>
        <xdr:cNvPr id="12" name="AutoShape 59"/>
        <xdr:cNvSpPr>
          <a:spLocks/>
        </xdr:cNvSpPr>
      </xdr:nvSpPr>
      <xdr:spPr>
        <a:xfrm>
          <a:off x="2028825" y="904875"/>
          <a:ext cx="257175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219075</xdr:colOff>
      <xdr:row>0</xdr:row>
      <xdr:rowOff>85725</xdr:rowOff>
    </xdr:from>
    <xdr:to>
      <xdr:col>7</xdr:col>
      <xdr:colOff>381000</xdr:colOff>
      <xdr:row>2</xdr:row>
      <xdr:rowOff>123825</xdr:rowOff>
    </xdr:to>
    <xdr:sp>
      <xdr:nvSpPr>
        <xdr:cNvPr id="13" name="Rectangle 60">
          <a:hlinkClick r:id="rId8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oneCellAnchor>
    <xdr:from>
      <xdr:col>4</xdr:col>
      <xdr:colOff>419100</xdr:colOff>
      <xdr:row>4</xdr:row>
      <xdr:rowOff>209550</xdr:rowOff>
    </xdr:from>
    <xdr:ext cx="1609725" cy="209550"/>
    <xdr:sp>
      <xdr:nvSpPr>
        <xdr:cNvPr id="14" name="Rectangle 61">
          <a:hlinkClick r:id="rId9"/>
        </xdr:cNvPr>
        <xdr:cNvSpPr>
          <a:spLocks/>
        </xdr:cNvSpPr>
      </xdr:nvSpPr>
      <xdr:spPr>
        <a:xfrm rot="5400000">
          <a:off x="2362200" y="857250"/>
          <a:ext cx="1609725" cy="2095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or create a quick budget</a:t>
          </a:r>
        </a:p>
      </xdr:txBody>
    </xdr:sp>
    <xdr:clientData fPrintsWithSheet="0"/>
  </xdr:oneCellAnchor>
  <xdr:twoCellAnchor>
    <xdr:from>
      <xdr:col>18</xdr:col>
      <xdr:colOff>19050</xdr:colOff>
      <xdr:row>6</xdr:row>
      <xdr:rowOff>0</xdr:rowOff>
    </xdr:from>
    <xdr:to>
      <xdr:col>23</xdr:col>
      <xdr:colOff>628650</xdr:colOff>
      <xdr:row>6</xdr:row>
      <xdr:rowOff>257175</xdr:rowOff>
    </xdr:to>
    <xdr:sp>
      <xdr:nvSpPr>
        <xdr:cNvPr id="15" name="Rectangle 62"/>
        <xdr:cNvSpPr>
          <a:spLocks/>
        </xdr:cNvSpPr>
      </xdr:nvSpPr>
      <xdr:spPr>
        <a:xfrm>
          <a:off x="9534525" y="1266825"/>
          <a:ext cx="3390900" cy="2571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Budget Summary</a:t>
          </a:r>
        </a:p>
      </xdr:txBody>
    </xdr:sp>
    <xdr:clientData/>
  </xdr:twoCellAnchor>
  <xdr:twoCellAnchor>
    <xdr:from>
      <xdr:col>18</xdr:col>
      <xdr:colOff>19050</xdr:colOff>
      <xdr:row>22</xdr:row>
      <xdr:rowOff>0</xdr:rowOff>
    </xdr:from>
    <xdr:to>
      <xdr:col>23</xdr:col>
      <xdr:colOff>628650</xdr:colOff>
      <xdr:row>23</xdr:row>
      <xdr:rowOff>95250</xdr:rowOff>
    </xdr:to>
    <xdr:sp>
      <xdr:nvSpPr>
        <xdr:cNvPr id="16" name="Rectangle 63"/>
        <xdr:cNvSpPr>
          <a:spLocks/>
        </xdr:cNvSpPr>
      </xdr:nvSpPr>
      <xdr:spPr>
        <a:xfrm>
          <a:off x="9534525" y="3952875"/>
          <a:ext cx="3390900" cy="2571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Spending Summary</a:t>
          </a:r>
        </a:p>
      </xdr:txBody>
    </xdr:sp>
    <xdr:clientData/>
  </xdr:twoCellAnchor>
  <xdr:twoCellAnchor>
    <xdr:from>
      <xdr:col>18</xdr:col>
      <xdr:colOff>19050</xdr:colOff>
      <xdr:row>42</xdr:row>
      <xdr:rowOff>114300</xdr:rowOff>
    </xdr:from>
    <xdr:to>
      <xdr:col>23</xdr:col>
      <xdr:colOff>628650</xdr:colOff>
      <xdr:row>44</xdr:row>
      <xdr:rowOff>47625</xdr:rowOff>
    </xdr:to>
    <xdr:sp>
      <xdr:nvSpPr>
        <xdr:cNvPr id="17" name="Rectangle 66"/>
        <xdr:cNvSpPr>
          <a:spLocks/>
        </xdr:cNvSpPr>
      </xdr:nvSpPr>
      <xdr:spPr>
        <a:xfrm>
          <a:off x="9534525" y="7305675"/>
          <a:ext cx="3390900" cy="2571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Budget by Month</a:t>
          </a:r>
        </a:p>
      </xdr:txBody>
    </xdr:sp>
    <xdr:clientData/>
  </xdr:twoCellAnchor>
  <xdr:twoCellAnchor>
    <xdr:from>
      <xdr:col>4</xdr:col>
      <xdr:colOff>542925</xdr:colOff>
      <xdr:row>0</xdr:row>
      <xdr:rowOff>85725</xdr:rowOff>
    </xdr:from>
    <xdr:to>
      <xdr:col>6</xdr:col>
      <xdr:colOff>152400</xdr:colOff>
      <xdr:row>2</xdr:row>
      <xdr:rowOff>123825</xdr:rowOff>
    </xdr:to>
    <xdr:sp>
      <xdr:nvSpPr>
        <xdr:cNvPr id="18" name="Rectangle 67">
          <a:hlinkClick r:id="rId10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11</xdr:col>
      <xdr:colOff>542925</xdr:colOff>
      <xdr:row>0</xdr:row>
      <xdr:rowOff>28575</xdr:rowOff>
    </xdr:from>
    <xdr:to>
      <xdr:col>14</xdr:col>
      <xdr:colOff>342900</xdr:colOff>
      <xdr:row>1</xdr:row>
      <xdr:rowOff>76200</xdr:rowOff>
    </xdr:to>
    <xdr:sp>
      <xdr:nvSpPr>
        <xdr:cNvPr id="19" name="Rectangle 69">
          <a:hlinkClick r:id="rId11"/>
        </xdr:cNvPr>
        <xdr:cNvSpPr>
          <a:spLocks/>
        </xdr:cNvSpPr>
      </xdr:nvSpPr>
      <xdr:spPr>
        <a:xfrm rot="5400000">
          <a:off x="6353175" y="28575"/>
          <a:ext cx="1457325" cy="209550"/>
        </a:xfrm>
        <a:prstGeom prst="rect">
          <a:avLst/>
        </a:prstGeom>
        <a:gradFill rotWithShape="1">
          <a:gsLst>
            <a:gs pos="0">
              <a:srgbClr val="DFDFDF"/>
            </a:gs>
            <a:gs pos="100000">
              <a:srgbClr val="C0C0C0"/>
            </a:gs>
          </a:gsLst>
          <a:lin ang="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Click here then Ctrl+0</a:t>
          </a:r>
        </a:p>
      </xdr:txBody>
    </xdr:sp>
    <xdr:clientData/>
  </xdr:twoCellAnchor>
  <xdr:twoCellAnchor>
    <xdr:from>
      <xdr:col>21</xdr:col>
      <xdr:colOff>504825</xdr:colOff>
      <xdr:row>0</xdr:row>
      <xdr:rowOff>38100</xdr:rowOff>
    </xdr:from>
    <xdr:to>
      <xdr:col>23</xdr:col>
      <xdr:colOff>295275</xdr:colOff>
      <xdr:row>1</xdr:row>
      <xdr:rowOff>85725</xdr:rowOff>
    </xdr:to>
    <xdr:sp>
      <xdr:nvSpPr>
        <xdr:cNvPr id="20" name="Rectangle 72">
          <a:hlinkClick r:id="rId12"/>
        </xdr:cNvPr>
        <xdr:cNvSpPr>
          <a:spLocks/>
        </xdr:cNvSpPr>
      </xdr:nvSpPr>
      <xdr:spPr>
        <a:xfrm rot="5400000">
          <a:off x="11020425" y="38100"/>
          <a:ext cx="1571625" cy="209550"/>
        </a:xfrm>
        <a:prstGeom prst="rect">
          <a:avLst/>
        </a:prstGeom>
        <a:gradFill rotWithShape="1">
          <a:gsLst>
            <a:gs pos="0">
              <a:srgbClr val="DFDFDF"/>
            </a:gs>
            <a:gs pos="100000">
              <a:srgbClr val="C0C0C0"/>
            </a:gs>
          </a:gsLst>
          <a:lin ang="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Click here then Ctrl+Shift+0</a:t>
          </a:r>
        </a:p>
      </xdr:txBody>
    </xdr:sp>
    <xdr:clientData/>
  </xdr:twoCellAnchor>
  <xdr:twoCellAnchor>
    <xdr:from>
      <xdr:col>7</xdr:col>
      <xdr:colOff>447675</xdr:colOff>
      <xdr:row>0</xdr:row>
      <xdr:rowOff>85725</xdr:rowOff>
    </xdr:from>
    <xdr:to>
      <xdr:col>8</xdr:col>
      <xdr:colOff>485775</xdr:colOff>
      <xdr:row>2</xdr:row>
      <xdr:rowOff>123825</xdr:rowOff>
    </xdr:to>
    <xdr:sp>
      <xdr:nvSpPr>
        <xdr:cNvPr id="21" name="Rectangle 76">
          <a:hlinkClick r:id="rId13"/>
        </xdr:cNvPr>
        <xdr:cNvSpPr>
          <a:spLocks/>
        </xdr:cNvSpPr>
      </xdr:nvSpPr>
      <xdr:spPr>
        <a:xfrm rot="5400000">
          <a:off x="4048125" y="85725"/>
          <a:ext cx="59055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36</xdr:col>
      <xdr:colOff>590550</xdr:colOff>
      <xdr:row>3</xdr:row>
      <xdr:rowOff>85725</xdr:rowOff>
    </xdr:to>
    <xdr:sp>
      <xdr:nvSpPr>
        <xdr:cNvPr id="1" name="Rectangle 11"/>
        <xdr:cNvSpPr>
          <a:spLocks/>
        </xdr:cNvSpPr>
      </xdr:nvSpPr>
      <xdr:spPr>
        <a:xfrm>
          <a:off x="9525" y="533400"/>
          <a:ext cx="214122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3</xdr:col>
      <xdr:colOff>9525</xdr:colOff>
      <xdr:row>15</xdr:row>
      <xdr:rowOff>247650</xdr:rowOff>
    </xdr:to>
    <xdr:sp>
      <xdr:nvSpPr>
        <xdr:cNvPr id="2" name="Rectangle 22"/>
        <xdr:cNvSpPr>
          <a:spLocks/>
        </xdr:cNvSpPr>
      </xdr:nvSpPr>
      <xdr:spPr>
        <a:xfrm>
          <a:off x="219075" y="2724150"/>
          <a:ext cx="173355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3</xdr:col>
      <xdr:colOff>9525</xdr:colOff>
      <xdr:row>6</xdr:row>
      <xdr:rowOff>247650</xdr:rowOff>
    </xdr:to>
    <xdr:sp>
      <xdr:nvSpPr>
        <xdr:cNvPr id="3" name="Rectangle 23"/>
        <xdr:cNvSpPr>
          <a:spLocks/>
        </xdr:cNvSpPr>
      </xdr:nvSpPr>
      <xdr:spPr>
        <a:xfrm>
          <a:off x="219075" y="1276350"/>
          <a:ext cx="173355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>
    <xdr:from>
      <xdr:col>1</xdr:col>
      <xdr:colOff>9525</xdr:colOff>
      <xdr:row>4</xdr:row>
      <xdr:rowOff>66675</xdr:rowOff>
    </xdr:from>
    <xdr:to>
      <xdr:col>2</xdr:col>
      <xdr:colOff>1171575</xdr:colOff>
      <xdr:row>5</xdr:row>
      <xdr:rowOff>38100</xdr:rowOff>
    </xdr:to>
    <xdr:sp>
      <xdr:nvSpPr>
        <xdr:cNvPr id="4" name="Rectangle 49"/>
        <xdr:cNvSpPr>
          <a:spLocks/>
        </xdr:cNvSpPr>
      </xdr:nvSpPr>
      <xdr:spPr>
        <a:xfrm>
          <a:off x="228600" y="714375"/>
          <a:ext cx="1295400" cy="3238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Tracking</a:t>
          </a:r>
        </a:p>
      </xdr:txBody>
    </xdr:sp>
    <xdr:clientData/>
  </xdr:twoCellAnchor>
  <xdr:twoCellAnchor>
    <xdr:from>
      <xdr:col>2</xdr:col>
      <xdr:colOff>1381125</xdr:colOff>
      <xdr:row>0</xdr:row>
      <xdr:rowOff>85725</xdr:rowOff>
    </xdr:from>
    <xdr:to>
      <xdr:col>3</xdr:col>
      <xdr:colOff>476250</xdr:colOff>
      <xdr:row>2</xdr:row>
      <xdr:rowOff>123825</xdr:rowOff>
    </xdr:to>
    <xdr:sp>
      <xdr:nvSpPr>
        <xdr:cNvPr id="5" name="Rectangle 53">
          <a:hlinkClick r:id="rId1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5</xdr:col>
      <xdr:colOff>219075</xdr:colOff>
      <xdr:row>0</xdr:row>
      <xdr:rowOff>85725</xdr:rowOff>
    </xdr:from>
    <xdr:to>
      <xdr:col>6</xdr:col>
      <xdr:colOff>381000</xdr:colOff>
      <xdr:row>2</xdr:row>
      <xdr:rowOff>123825</xdr:rowOff>
    </xdr:to>
    <xdr:sp>
      <xdr:nvSpPr>
        <xdr:cNvPr id="6" name="Rectangle 54">
          <a:hlinkClick r:id="rId2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7" name="Rectangle 55">
          <a:hlinkClick r:id="rId3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8" name="Rectangle 56">
          <a:hlinkClick r:id="rId4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18</xdr:col>
      <xdr:colOff>0</xdr:colOff>
      <xdr:row>23</xdr:row>
      <xdr:rowOff>104775</xdr:rowOff>
    </xdr:from>
    <xdr:to>
      <xdr:col>23</xdr:col>
      <xdr:colOff>638175</xdr:colOff>
      <xdr:row>39</xdr:row>
      <xdr:rowOff>133350</xdr:rowOff>
    </xdr:to>
    <xdr:graphicFrame>
      <xdr:nvGraphicFramePr>
        <xdr:cNvPr id="9" name="Chart 57"/>
        <xdr:cNvGraphicFramePr/>
      </xdr:nvGraphicFramePr>
      <xdr:xfrm>
        <a:off x="9515475" y="4305300"/>
        <a:ext cx="34194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6</xdr:row>
      <xdr:rowOff>238125</xdr:rowOff>
    </xdr:from>
    <xdr:to>
      <xdr:col>23</xdr:col>
      <xdr:colOff>638175</xdr:colOff>
      <xdr:row>21</xdr:row>
      <xdr:rowOff>0</xdr:rowOff>
    </xdr:to>
    <xdr:graphicFrame>
      <xdr:nvGraphicFramePr>
        <xdr:cNvPr id="10" name="Chart 60"/>
        <xdr:cNvGraphicFramePr/>
      </xdr:nvGraphicFramePr>
      <xdr:xfrm>
        <a:off x="9515475" y="1504950"/>
        <a:ext cx="3419475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9525</xdr:colOff>
      <xdr:row>22</xdr:row>
      <xdr:rowOff>9525</xdr:rowOff>
    </xdr:from>
    <xdr:to>
      <xdr:col>23</xdr:col>
      <xdr:colOff>638175</xdr:colOff>
      <xdr:row>23</xdr:row>
      <xdr:rowOff>104775</xdr:rowOff>
    </xdr:to>
    <xdr:sp>
      <xdr:nvSpPr>
        <xdr:cNvPr id="11" name="Rectangle 62"/>
        <xdr:cNvSpPr>
          <a:spLocks/>
        </xdr:cNvSpPr>
      </xdr:nvSpPr>
      <xdr:spPr>
        <a:xfrm>
          <a:off x="9525000" y="4048125"/>
          <a:ext cx="3409950" cy="2571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Actuals by Month</a:t>
          </a:r>
        </a:p>
      </xdr:txBody>
    </xdr:sp>
    <xdr:clientData/>
  </xdr:twoCellAnchor>
  <xdr:twoCellAnchor>
    <xdr:from>
      <xdr:col>18</xdr:col>
      <xdr:colOff>9525</xdr:colOff>
      <xdr:row>6</xdr:row>
      <xdr:rowOff>0</xdr:rowOff>
    </xdr:from>
    <xdr:to>
      <xdr:col>23</xdr:col>
      <xdr:colOff>638175</xdr:colOff>
      <xdr:row>6</xdr:row>
      <xdr:rowOff>257175</xdr:rowOff>
    </xdr:to>
    <xdr:sp>
      <xdr:nvSpPr>
        <xdr:cNvPr id="12" name="Rectangle 63"/>
        <xdr:cNvSpPr>
          <a:spLocks/>
        </xdr:cNvSpPr>
      </xdr:nvSpPr>
      <xdr:spPr>
        <a:xfrm>
          <a:off x="9525000" y="1266825"/>
          <a:ext cx="3409950" cy="2571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Actual Income/Spend Summary</a:t>
          </a:r>
        </a:p>
      </xdr:txBody>
    </xdr:sp>
    <xdr:clientData/>
  </xdr:twoCellAnchor>
  <xdr:twoCellAnchor>
    <xdr:from>
      <xdr:col>3</xdr:col>
      <xdr:colOff>542925</xdr:colOff>
      <xdr:row>0</xdr:row>
      <xdr:rowOff>85725</xdr:rowOff>
    </xdr:from>
    <xdr:to>
      <xdr:col>5</xdr:col>
      <xdr:colOff>152400</xdr:colOff>
      <xdr:row>2</xdr:row>
      <xdr:rowOff>123825</xdr:rowOff>
    </xdr:to>
    <xdr:sp>
      <xdr:nvSpPr>
        <xdr:cNvPr id="13" name="Rectangle 64">
          <a:hlinkClick r:id="rId7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10</xdr:col>
      <xdr:colOff>523875</xdr:colOff>
      <xdr:row>0</xdr:row>
      <xdr:rowOff>28575</xdr:rowOff>
    </xdr:from>
    <xdr:to>
      <xdr:col>13</xdr:col>
      <xdr:colOff>323850</xdr:colOff>
      <xdr:row>1</xdr:row>
      <xdr:rowOff>76200</xdr:rowOff>
    </xdr:to>
    <xdr:sp>
      <xdr:nvSpPr>
        <xdr:cNvPr id="14" name="Rectangle 65">
          <a:hlinkClick r:id="rId8"/>
        </xdr:cNvPr>
        <xdr:cNvSpPr>
          <a:spLocks/>
        </xdr:cNvSpPr>
      </xdr:nvSpPr>
      <xdr:spPr>
        <a:xfrm rot="5400000">
          <a:off x="6334125" y="28575"/>
          <a:ext cx="1457325" cy="209550"/>
        </a:xfrm>
        <a:prstGeom prst="rect">
          <a:avLst/>
        </a:prstGeom>
        <a:gradFill rotWithShape="1">
          <a:gsLst>
            <a:gs pos="0">
              <a:srgbClr val="DFDFDF"/>
            </a:gs>
            <a:gs pos="100000">
              <a:srgbClr val="C0C0C0"/>
            </a:gs>
          </a:gsLst>
          <a:lin ang="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Click here then Ctrl+0</a:t>
          </a:r>
        </a:p>
      </xdr:txBody>
    </xdr:sp>
    <xdr:clientData/>
  </xdr:twoCellAnchor>
  <xdr:twoCellAnchor>
    <xdr:from>
      <xdr:col>21</xdr:col>
      <xdr:colOff>762000</xdr:colOff>
      <xdr:row>0</xdr:row>
      <xdr:rowOff>38100</xdr:rowOff>
    </xdr:from>
    <xdr:to>
      <xdr:col>23</xdr:col>
      <xdr:colOff>552450</xdr:colOff>
      <xdr:row>1</xdr:row>
      <xdr:rowOff>85725</xdr:rowOff>
    </xdr:to>
    <xdr:sp>
      <xdr:nvSpPr>
        <xdr:cNvPr id="15" name="Rectangle 66">
          <a:hlinkClick r:id="rId9"/>
        </xdr:cNvPr>
        <xdr:cNvSpPr>
          <a:spLocks/>
        </xdr:cNvSpPr>
      </xdr:nvSpPr>
      <xdr:spPr>
        <a:xfrm rot="5400000">
          <a:off x="11277600" y="38100"/>
          <a:ext cx="1571625" cy="209550"/>
        </a:xfrm>
        <a:prstGeom prst="rect">
          <a:avLst/>
        </a:prstGeom>
        <a:gradFill rotWithShape="1">
          <a:gsLst>
            <a:gs pos="0">
              <a:srgbClr val="DFDFDF"/>
            </a:gs>
            <a:gs pos="100000">
              <a:srgbClr val="C0C0C0"/>
            </a:gs>
          </a:gsLst>
          <a:lin ang="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Click here then Ctrl+Shift+0</a:t>
          </a:r>
        </a:p>
      </xdr:txBody>
    </xdr:sp>
    <xdr:clientData/>
  </xdr:twoCellAnchor>
  <xdr:twoCellAnchor editAs="absolute">
    <xdr:from>
      <xdr:col>6</xdr:col>
      <xdr:colOff>447675</xdr:colOff>
      <xdr:row>0</xdr:row>
      <xdr:rowOff>85725</xdr:rowOff>
    </xdr:from>
    <xdr:to>
      <xdr:col>8</xdr:col>
      <xdr:colOff>57150</xdr:colOff>
      <xdr:row>2</xdr:row>
      <xdr:rowOff>123825</xdr:rowOff>
    </xdr:to>
    <xdr:sp>
      <xdr:nvSpPr>
        <xdr:cNvPr id="16" name="Rectangle 70">
          <a:hlinkClick r:id="rId10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0.606</cdr:y>
    </cdr:from>
    <cdr:to>
      <cdr:x>0.1555</cdr:x>
      <cdr:y>0.66675</cdr:y>
    </cdr:to>
    <cdr:sp>
      <cdr:nvSpPr>
        <cdr:cNvPr id="1" name="Rectangle 1"/>
        <cdr:cNvSpPr>
          <a:spLocks/>
        </cdr:cNvSpPr>
      </cdr:nvSpPr>
      <cdr:spPr>
        <a:xfrm>
          <a:off x="0" y="171450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Tracking</a:t>
          </a:r>
        </a:p>
      </cdr:txBody>
    </cdr:sp>
  </cdr:relSizeAnchor>
  <cdr:relSizeAnchor xmlns:cdr="http://schemas.openxmlformats.org/drawingml/2006/chartDrawing">
    <cdr:from>
      <cdr:x>0</cdr:x>
      <cdr:y>0.25975</cdr:y>
    </cdr:from>
    <cdr:to>
      <cdr:x>0.13475</cdr:x>
      <cdr:y>0.318</cdr:y>
    </cdr:to>
    <cdr:sp>
      <cdr:nvSpPr>
        <cdr:cNvPr id="2" name="Rectangle 2"/>
        <cdr:cNvSpPr>
          <a:spLocks/>
        </cdr:cNvSpPr>
      </cdr:nvSpPr>
      <cdr:spPr>
        <a:xfrm>
          <a:off x="0" y="733425"/>
          <a:ext cx="495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Budget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257175</xdr:rowOff>
    </xdr:from>
    <xdr:to>
      <xdr:col>14</xdr:col>
      <xdr:colOff>390525</xdr:colOff>
      <xdr:row>22</xdr:row>
      <xdr:rowOff>57150</xdr:rowOff>
    </xdr:to>
    <xdr:graphicFrame>
      <xdr:nvGraphicFramePr>
        <xdr:cNvPr id="1" name="Chart 2"/>
        <xdr:cNvGraphicFramePr/>
      </xdr:nvGraphicFramePr>
      <xdr:xfrm>
        <a:off x="4124325" y="1257300"/>
        <a:ext cx="36576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47625</xdr:rowOff>
    </xdr:from>
    <xdr:to>
      <xdr:col>26</xdr:col>
      <xdr:colOff>590550</xdr:colOff>
      <xdr:row>3</xdr:row>
      <xdr:rowOff>85725</xdr:rowOff>
    </xdr:to>
    <xdr:sp>
      <xdr:nvSpPr>
        <xdr:cNvPr id="2" name="Rectangle 4"/>
        <xdr:cNvSpPr>
          <a:spLocks/>
        </xdr:cNvSpPr>
      </xdr:nvSpPr>
      <xdr:spPr>
        <a:xfrm>
          <a:off x="9525" y="533400"/>
          <a:ext cx="159639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4</xdr:col>
      <xdr:colOff>47625</xdr:colOff>
      <xdr:row>15</xdr:row>
      <xdr:rowOff>247650</xdr:rowOff>
    </xdr:to>
    <xdr:sp>
      <xdr:nvSpPr>
        <xdr:cNvPr id="3" name="Rectangle 9"/>
        <xdr:cNvSpPr>
          <a:spLocks/>
        </xdr:cNvSpPr>
      </xdr:nvSpPr>
      <xdr:spPr>
        <a:xfrm>
          <a:off x="219075" y="2724150"/>
          <a:ext cx="179070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4</xdr:col>
      <xdr:colOff>47625</xdr:colOff>
      <xdr:row>6</xdr:row>
      <xdr:rowOff>247650</xdr:rowOff>
    </xdr:to>
    <xdr:sp>
      <xdr:nvSpPr>
        <xdr:cNvPr id="4" name="Rectangle 10"/>
        <xdr:cNvSpPr>
          <a:spLocks/>
        </xdr:cNvSpPr>
      </xdr:nvSpPr>
      <xdr:spPr>
        <a:xfrm>
          <a:off x="219075" y="1276350"/>
          <a:ext cx="179070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>
    <xdr:from>
      <xdr:col>1</xdr:col>
      <xdr:colOff>9525</xdr:colOff>
      <xdr:row>4</xdr:row>
      <xdr:rowOff>66675</xdr:rowOff>
    </xdr:from>
    <xdr:to>
      <xdr:col>2</xdr:col>
      <xdr:colOff>1171575</xdr:colOff>
      <xdr:row>5</xdr:row>
      <xdr:rowOff>38100</xdr:rowOff>
    </xdr:to>
    <xdr:sp>
      <xdr:nvSpPr>
        <xdr:cNvPr id="5" name="Rectangle 22"/>
        <xdr:cNvSpPr>
          <a:spLocks/>
        </xdr:cNvSpPr>
      </xdr:nvSpPr>
      <xdr:spPr>
        <a:xfrm>
          <a:off x="228600" y="714375"/>
          <a:ext cx="1295400" cy="3238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Comparison</a:t>
          </a:r>
        </a:p>
      </xdr:txBody>
    </xdr:sp>
    <xdr:clientData/>
  </xdr:twoCellAnchor>
  <xdr:twoCellAnchor>
    <xdr:from>
      <xdr:col>4</xdr:col>
      <xdr:colOff>523875</xdr:colOff>
      <xdr:row>0</xdr:row>
      <xdr:rowOff>85725</xdr:rowOff>
    </xdr:from>
    <xdr:to>
      <xdr:col>5</xdr:col>
      <xdr:colOff>600075</xdr:colOff>
      <xdr:row>2</xdr:row>
      <xdr:rowOff>123825</xdr:rowOff>
    </xdr:to>
    <xdr:sp>
      <xdr:nvSpPr>
        <xdr:cNvPr id="6" name="Rectangle 33">
          <a:hlinkClick r:id="rId2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2</xdr:col>
      <xdr:colOff>1381125</xdr:colOff>
      <xdr:row>0</xdr:row>
      <xdr:rowOff>85725</xdr:rowOff>
    </xdr:from>
    <xdr:to>
      <xdr:col>4</xdr:col>
      <xdr:colOff>457200</xdr:colOff>
      <xdr:row>2</xdr:row>
      <xdr:rowOff>123825</xdr:rowOff>
    </xdr:to>
    <xdr:sp>
      <xdr:nvSpPr>
        <xdr:cNvPr id="7" name="Rectangle 34">
          <a:hlinkClick r:id="rId3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8" name="Rectangle 36">
          <a:hlinkClick r:id="rId4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9" name="Rectangle 37">
          <a:hlinkClick r:id="rId5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14</xdr:col>
      <xdr:colOff>390525</xdr:colOff>
      <xdr:row>42</xdr:row>
      <xdr:rowOff>85725</xdr:rowOff>
    </xdr:to>
    <xdr:graphicFrame>
      <xdr:nvGraphicFramePr>
        <xdr:cNvPr id="10" name="Chart 39"/>
        <xdr:cNvGraphicFramePr/>
      </xdr:nvGraphicFramePr>
      <xdr:xfrm>
        <a:off x="4124325" y="4524375"/>
        <a:ext cx="3657600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228600</xdr:colOff>
      <xdr:row>38</xdr:row>
      <xdr:rowOff>57150</xdr:rowOff>
    </xdr:from>
    <xdr:to>
      <xdr:col>13</xdr:col>
      <xdr:colOff>104775</xdr:colOff>
      <xdr:row>39</xdr:row>
      <xdr:rowOff>66675</xdr:rowOff>
    </xdr:to>
    <xdr:sp>
      <xdr:nvSpPr>
        <xdr:cNvPr id="11" name="Rectangle 40"/>
        <xdr:cNvSpPr>
          <a:spLocks/>
        </xdr:cNvSpPr>
      </xdr:nvSpPr>
      <xdr:spPr>
        <a:xfrm>
          <a:off x="6591300" y="6686550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10</xdr:col>
      <xdr:colOff>342900</xdr:colOff>
      <xdr:row>38</xdr:row>
      <xdr:rowOff>57150</xdr:rowOff>
    </xdr:from>
    <xdr:to>
      <xdr:col>10</xdr:col>
      <xdr:colOff>866775</xdr:colOff>
      <xdr:row>39</xdr:row>
      <xdr:rowOff>57150</xdr:rowOff>
    </xdr:to>
    <xdr:sp>
      <xdr:nvSpPr>
        <xdr:cNvPr id="12" name="Rectangle 41"/>
        <xdr:cNvSpPr>
          <a:spLocks/>
        </xdr:cNvSpPr>
      </xdr:nvSpPr>
      <xdr:spPr>
        <a:xfrm>
          <a:off x="4914900" y="6686550"/>
          <a:ext cx="523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Budget</a:t>
          </a:r>
        </a:p>
      </xdr:txBody>
    </xdr:sp>
    <xdr:clientData/>
  </xdr:twoCellAnchor>
  <xdr:twoCellAnchor>
    <xdr:from>
      <xdr:col>5</xdr:col>
      <xdr:colOff>666750</xdr:colOff>
      <xdr:row>0</xdr:row>
      <xdr:rowOff>85725</xdr:rowOff>
    </xdr:from>
    <xdr:to>
      <xdr:col>7</xdr:col>
      <xdr:colOff>9525</xdr:colOff>
      <xdr:row>2</xdr:row>
      <xdr:rowOff>123825</xdr:rowOff>
    </xdr:to>
    <xdr:sp>
      <xdr:nvSpPr>
        <xdr:cNvPr id="13" name="Rectangle 44">
          <a:hlinkClick r:id="rId7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8</xdr:col>
      <xdr:colOff>19050</xdr:colOff>
      <xdr:row>23</xdr:row>
      <xdr:rowOff>66675</xdr:rowOff>
    </xdr:from>
    <xdr:to>
      <xdr:col>14</xdr:col>
      <xdr:colOff>390525</xdr:colOff>
      <xdr:row>25</xdr:row>
      <xdr:rowOff>0</xdr:rowOff>
    </xdr:to>
    <xdr:sp>
      <xdr:nvSpPr>
        <xdr:cNvPr id="14" name="Rectangle 45"/>
        <xdr:cNvSpPr>
          <a:spLocks/>
        </xdr:cNvSpPr>
      </xdr:nvSpPr>
      <xdr:spPr>
        <a:xfrm>
          <a:off x="4133850" y="4267200"/>
          <a:ext cx="3648075" cy="2571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Spending Comparison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14</xdr:col>
      <xdr:colOff>390525</xdr:colOff>
      <xdr:row>6</xdr:row>
      <xdr:rowOff>257175</xdr:rowOff>
    </xdr:to>
    <xdr:sp>
      <xdr:nvSpPr>
        <xdr:cNvPr id="15" name="Rectangle 46"/>
        <xdr:cNvSpPr>
          <a:spLocks/>
        </xdr:cNvSpPr>
      </xdr:nvSpPr>
      <xdr:spPr>
        <a:xfrm>
          <a:off x="4133850" y="1266825"/>
          <a:ext cx="3648075" cy="2571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Tracking vs Budget Summary</a:t>
          </a:r>
        </a:p>
      </xdr:txBody>
    </xdr:sp>
    <xdr:clientData/>
  </xdr:twoCellAnchor>
  <xdr:twoCellAnchor>
    <xdr:from>
      <xdr:col>7</xdr:col>
      <xdr:colOff>76200</xdr:colOff>
      <xdr:row>0</xdr:row>
      <xdr:rowOff>85725</xdr:rowOff>
    </xdr:from>
    <xdr:to>
      <xdr:col>10</xdr:col>
      <xdr:colOff>190500</xdr:colOff>
      <xdr:row>2</xdr:row>
      <xdr:rowOff>123825</xdr:rowOff>
    </xdr:to>
    <xdr:sp>
      <xdr:nvSpPr>
        <xdr:cNvPr id="16" name="Rectangle 48">
          <a:hlinkClick r:id="rId8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4</xdr:col>
      <xdr:colOff>19050</xdr:colOff>
      <xdr:row>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219075" y="1276350"/>
          <a:ext cx="17621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1485900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1171575"/>
          <a:ext cx="1619250" cy="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CCCC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>
    <xdr:from>
      <xdr:col>1</xdr:col>
      <xdr:colOff>9525</xdr:colOff>
      <xdr:row>4</xdr:row>
      <xdr:rowOff>66675</xdr:rowOff>
    </xdr:from>
    <xdr:to>
      <xdr:col>5</xdr:col>
      <xdr:colOff>142875</xdr:colOff>
      <xdr:row>5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228600" y="714375"/>
          <a:ext cx="2371725" cy="3238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Daily Spending Record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4" name="Rectangle 4">
          <a:hlinkClick r:id="rId1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5" name="Rectangle 5">
          <a:hlinkClick r:id="rId2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2</xdr:col>
      <xdr:colOff>1381125</xdr:colOff>
      <xdr:row>0</xdr:row>
      <xdr:rowOff>85725</xdr:rowOff>
    </xdr:from>
    <xdr:to>
      <xdr:col>4</xdr:col>
      <xdr:colOff>457200</xdr:colOff>
      <xdr:row>2</xdr:row>
      <xdr:rowOff>123825</xdr:rowOff>
    </xdr:to>
    <xdr:sp>
      <xdr:nvSpPr>
        <xdr:cNvPr id="6" name="Rectangle 6">
          <a:hlinkClick r:id="rId3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6</xdr:col>
      <xdr:colOff>314325</xdr:colOff>
      <xdr:row>0</xdr:row>
      <xdr:rowOff>85725</xdr:rowOff>
    </xdr:from>
    <xdr:to>
      <xdr:col>8</xdr:col>
      <xdr:colOff>38100</xdr:colOff>
      <xdr:row>2</xdr:row>
      <xdr:rowOff>123825</xdr:rowOff>
    </xdr:to>
    <xdr:sp>
      <xdr:nvSpPr>
        <xdr:cNvPr id="7" name="Rectangle 7">
          <a:hlinkClick r:id="rId4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43</xdr:col>
      <xdr:colOff>28575</xdr:colOff>
      <xdr:row>3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9525" y="533400"/>
          <a:ext cx="222123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85725</xdr:rowOff>
    </xdr:from>
    <xdr:to>
      <xdr:col>6</xdr:col>
      <xdr:colOff>247650</xdr:colOff>
      <xdr:row>2</xdr:row>
      <xdr:rowOff>123825</xdr:rowOff>
    </xdr:to>
    <xdr:sp>
      <xdr:nvSpPr>
        <xdr:cNvPr id="9" name="Rectangle 9">
          <a:hlinkClick r:id="rId5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8</xdr:col>
      <xdr:colOff>104775</xdr:colOff>
      <xdr:row>0</xdr:row>
      <xdr:rowOff>85725</xdr:rowOff>
    </xdr:from>
    <xdr:to>
      <xdr:col>9</xdr:col>
      <xdr:colOff>323850</xdr:colOff>
      <xdr:row>2</xdr:row>
      <xdr:rowOff>123825</xdr:rowOff>
    </xdr:to>
    <xdr:sp>
      <xdr:nvSpPr>
        <xdr:cNvPr id="10" name="Rectangle 10">
          <a:hlinkClick r:id="rId6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4</xdr:col>
      <xdr:colOff>19050</xdr:colOff>
      <xdr:row>7</xdr:row>
      <xdr:rowOff>247650</xdr:rowOff>
    </xdr:to>
    <xdr:sp>
      <xdr:nvSpPr>
        <xdr:cNvPr id="1" name="Rectangle 5"/>
        <xdr:cNvSpPr>
          <a:spLocks/>
        </xdr:cNvSpPr>
      </xdr:nvSpPr>
      <xdr:spPr>
        <a:xfrm>
          <a:off x="219075" y="1276350"/>
          <a:ext cx="17621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1485900</xdr:colOff>
      <xdr:row>6</xdr:row>
      <xdr:rowOff>0</xdr:rowOff>
    </xdr:to>
    <xdr:sp>
      <xdr:nvSpPr>
        <xdr:cNvPr id="2" name="Rectangle 6"/>
        <xdr:cNvSpPr>
          <a:spLocks/>
        </xdr:cNvSpPr>
      </xdr:nvSpPr>
      <xdr:spPr>
        <a:xfrm>
          <a:off x="219075" y="1171575"/>
          <a:ext cx="1619250" cy="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CCCC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>
    <xdr:from>
      <xdr:col>1</xdr:col>
      <xdr:colOff>9525</xdr:colOff>
      <xdr:row>4</xdr:row>
      <xdr:rowOff>66675</xdr:rowOff>
    </xdr:from>
    <xdr:to>
      <xdr:col>5</xdr:col>
      <xdr:colOff>142875</xdr:colOff>
      <xdr:row>5</xdr:row>
      <xdr:rowOff>38100</xdr:rowOff>
    </xdr:to>
    <xdr:sp>
      <xdr:nvSpPr>
        <xdr:cNvPr id="3" name="Rectangle 7"/>
        <xdr:cNvSpPr>
          <a:spLocks/>
        </xdr:cNvSpPr>
      </xdr:nvSpPr>
      <xdr:spPr>
        <a:xfrm>
          <a:off x="228600" y="714375"/>
          <a:ext cx="2371725" cy="3238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Daily Spending Record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4" name="Rectangle 11">
          <a:hlinkClick r:id="rId1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5" name="Rectangle 12">
          <a:hlinkClick r:id="rId2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2</xdr:col>
      <xdr:colOff>1381125</xdr:colOff>
      <xdr:row>0</xdr:row>
      <xdr:rowOff>85725</xdr:rowOff>
    </xdr:from>
    <xdr:to>
      <xdr:col>4</xdr:col>
      <xdr:colOff>457200</xdr:colOff>
      <xdr:row>2</xdr:row>
      <xdr:rowOff>123825</xdr:rowOff>
    </xdr:to>
    <xdr:sp>
      <xdr:nvSpPr>
        <xdr:cNvPr id="6" name="Rectangle 21">
          <a:hlinkClick r:id="rId3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6</xdr:col>
      <xdr:colOff>314325</xdr:colOff>
      <xdr:row>0</xdr:row>
      <xdr:rowOff>85725</xdr:rowOff>
    </xdr:from>
    <xdr:to>
      <xdr:col>8</xdr:col>
      <xdr:colOff>38100</xdr:colOff>
      <xdr:row>2</xdr:row>
      <xdr:rowOff>123825</xdr:rowOff>
    </xdr:to>
    <xdr:sp>
      <xdr:nvSpPr>
        <xdr:cNvPr id="7" name="Rectangle 22">
          <a:hlinkClick r:id="rId4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43</xdr:col>
      <xdr:colOff>28575</xdr:colOff>
      <xdr:row>3</xdr:row>
      <xdr:rowOff>85725</xdr:rowOff>
    </xdr:to>
    <xdr:sp>
      <xdr:nvSpPr>
        <xdr:cNvPr id="8" name="Rectangle 23"/>
        <xdr:cNvSpPr>
          <a:spLocks/>
        </xdr:cNvSpPr>
      </xdr:nvSpPr>
      <xdr:spPr>
        <a:xfrm>
          <a:off x="9525" y="533400"/>
          <a:ext cx="222123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85725</xdr:rowOff>
    </xdr:from>
    <xdr:to>
      <xdr:col>6</xdr:col>
      <xdr:colOff>247650</xdr:colOff>
      <xdr:row>2</xdr:row>
      <xdr:rowOff>123825</xdr:rowOff>
    </xdr:to>
    <xdr:sp>
      <xdr:nvSpPr>
        <xdr:cNvPr id="9" name="Rectangle 24">
          <a:hlinkClick r:id="rId5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8</xdr:col>
      <xdr:colOff>104775</xdr:colOff>
      <xdr:row>0</xdr:row>
      <xdr:rowOff>85725</xdr:rowOff>
    </xdr:from>
    <xdr:to>
      <xdr:col>9</xdr:col>
      <xdr:colOff>323850</xdr:colOff>
      <xdr:row>2</xdr:row>
      <xdr:rowOff>123825</xdr:rowOff>
    </xdr:to>
    <xdr:sp>
      <xdr:nvSpPr>
        <xdr:cNvPr id="10" name="Rectangle 26">
          <a:hlinkClick r:id="rId6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4</xdr:col>
      <xdr:colOff>19050</xdr:colOff>
      <xdr:row>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219075" y="1276350"/>
          <a:ext cx="17621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1485900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1171575"/>
          <a:ext cx="1619250" cy="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CCCC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>
    <xdr:from>
      <xdr:col>1</xdr:col>
      <xdr:colOff>9525</xdr:colOff>
      <xdr:row>4</xdr:row>
      <xdr:rowOff>66675</xdr:rowOff>
    </xdr:from>
    <xdr:to>
      <xdr:col>5</xdr:col>
      <xdr:colOff>142875</xdr:colOff>
      <xdr:row>5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228600" y="714375"/>
          <a:ext cx="2371725" cy="3238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Daily Spending Record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4" name="Rectangle 4">
          <a:hlinkClick r:id="rId1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5" name="Rectangle 5">
          <a:hlinkClick r:id="rId2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2</xdr:col>
      <xdr:colOff>1381125</xdr:colOff>
      <xdr:row>0</xdr:row>
      <xdr:rowOff>85725</xdr:rowOff>
    </xdr:from>
    <xdr:to>
      <xdr:col>4</xdr:col>
      <xdr:colOff>457200</xdr:colOff>
      <xdr:row>2</xdr:row>
      <xdr:rowOff>123825</xdr:rowOff>
    </xdr:to>
    <xdr:sp>
      <xdr:nvSpPr>
        <xdr:cNvPr id="6" name="Rectangle 6">
          <a:hlinkClick r:id="rId3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6</xdr:col>
      <xdr:colOff>314325</xdr:colOff>
      <xdr:row>0</xdr:row>
      <xdr:rowOff>85725</xdr:rowOff>
    </xdr:from>
    <xdr:to>
      <xdr:col>8</xdr:col>
      <xdr:colOff>38100</xdr:colOff>
      <xdr:row>2</xdr:row>
      <xdr:rowOff>123825</xdr:rowOff>
    </xdr:to>
    <xdr:sp>
      <xdr:nvSpPr>
        <xdr:cNvPr id="7" name="Rectangle 7">
          <a:hlinkClick r:id="rId4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43</xdr:col>
      <xdr:colOff>28575</xdr:colOff>
      <xdr:row>3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9525" y="533400"/>
          <a:ext cx="222123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85725</xdr:rowOff>
    </xdr:from>
    <xdr:to>
      <xdr:col>6</xdr:col>
      <xdr:colOff>247650</xdr:colOff>
      <xdr:row>2</xdr:row>
      <xdr:rowOff>123825</xdr:rowOff>
    </xdr:to>
    <xdr:sp>
      <xdr:nvSpPr>
        <xdr:cNvPr id="9" name="Rectangle 9">
          <a:hlinkClick r:id="rId5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8</xdr:col>
      <xdr:colOff>104775</xdr:colOff>
      <xdr:row>0</xdr:row>
      <xdr:rowOff>85725</xdr:rowOff>
    </xdr:from>
    <xdr:to>
      <xdr:col>9</xdr:col>
      <xdr:colOff>323850</xdr:colOff>
      <xdr:row>2</xdr:row>
      <xdr:rowOff>123825</xdr:rowOff>
    </xdr:to>
    <xdr:sp>
      <xdr:nvSpPr>
        <xdr:cNvPr id="10" name="Rectangle 10">
          <a:hlinkClick r:id="rId6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simpleplanning.com" TargetMode="External" /><Relationship Id="rId2" Type="http://schemas.openxmlformats.org/officeDocument/2006/relationships/hyperlink" Target="mailto:admin@simpleplanning.com" TargetMode="External" /><Relationship Id="rId3" Type="http://schemas.openxmlformats.org/officeDocument/2006/relationships/hyperlink" Target="mailto:admin@simpleplanning.com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R71"/>
  <sheetViews>
    <sheetView showGridLines="0" tabSelected="1" workbookViewId="0" topLeftCell="A1">
      <selection activeCell="I1" sqref="I1"/>
    </sheetView>
  </sheetViews>
  <sheetFormatPr defaultColWidth="9.140625" defaultRowHeight="12.75"/>
  <cols>
    <col min="1" max="1" width="5.7109375" style="0" customWidth="1"/>
    <col min="2" max="2" width="1.28515625" style="0" customWidth="1"/>
    <col min="3" max="3" width="5.00390625" style="0" customWidth="1"/>
    <col min="4" max="4" width="11.421875" style="0" customWidth="1"/>
    <col min="6" max="6" width="4.8515625" style="0" customWidth="1"/>
    <col min="8" max="8" width="13.8515625" style="0" customWidth="1"/>
    <col min="9" max="9" width="11.00390625" style="0" customWidth="1"/>
    <col min="10" max="10" width="25.421875" style="0" customWidth="1"/>
    <col min="11" max="14" width="5.00390625" style="0" customWidth="1"/>
    <col min="15" max="15" width="10.57421875" style="0" customWidth="1"/>
  </cols>
  <sheetData>
    <row r="1" spans="1:15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11" ht="4.5" customHeight="1"/>
    <row r="12" ht="12.75">
      <c r="C12" s="51" t="s">
        <v>209</v>
      </c>
    </row>
    <row r="13" ht="12.75">
      <c r="C13" t="s">
        <v>210</v>
      </c>
    </row>
    <row r="14" ht="12.75">
      <c r="C14" t="s">
        <v>211</v>
      </c>
    </row>
    <row r="15" ht="4.5" customHeight="1"/>
    <row r="16" ht="4.5" customHeight="1"/>
    <row r="17" ht="12.75">
      <c r="C17" s="51" t="s">
        <v>212</v>
      </c>
    </row>
    <row r="18" ht="12.75">
      <c r="C18" t="s">
        <v>213</v>
      </c>
    </row>
    <row r="19" spans="3:10" ht="12.75">
      <c r="C19" t="s">
        <v>214</v>
      </c>
      <c r="H19" s="52" t="s">
        <v>215</v>
      </c>
      <c r="I19" s="52"/>
      <c r="J19" t="s">
        <v>216</v>
      </c>
    </row>
    <row r="20" spans="8:9" ht="4.5" customHeight="1">
      <c r="H20" s="52"/>
      <c r="I20" s="52"/>
    </row>
    <row r="21" ht="12.75">
      <c r="C21" s="51" t="s">
        <v>217</v>
      </c>
    </row>
    <row r="22" ht="12.75">
      <c r="C22" t="s">
        <v>218</v>
      </c>
    </row>
    <row r="23" spans="3:10" ht="12.75">
      <c r="C23" t="s">
        <v>219</v>
      </c>
      <c r="J23" s="52" t="s">
        <v>215</v>
      </c>
    </row>
    <row r="25" ht="12.75">
      <c r="C25" s="53" t="s">
        <v>220</v>
      </c>
    </row>
    <row r="26" spans="3:14" ht="12.75">
      <c r="C26" s="37" t="s">
        <v>145</v>
      </c>
      <c r="D26" s="38"/>
      <c r="E26" s="38"/>
      <c r="F26" s="38"/>
      <c r="G26" s="38"/>
      <c r="H26" s="38"/>
      <c r="I26" s="38"/>
      <c r="J26" s="38"/>
      <c r="K26" s="9"/>
      <c r="L26" s="9"/>
      <c r="M26" s="9"/>
      <c r="N26" s="9"/>
    </row>
    <row r="27" spans="3:14" ht="12.75">
      <c r="C27" s="38" t="s">
        <v>167</v>
      </c>
      <c r="D27" s="38"/>
      <c r="E27" s="38"/>
      <c r="F27" s="38"/>
      <c r="G27" s="38"/>
      <c r="H27" s="38"/>
      <c r="I27" s="38"/>
      <c r="J27" s="38"/>
      <c r="K27" s="9"/>
      <c r="L27" s="9"/>
      <c r="M27" s="9"/>
      <c r="N27" s="9"/>
    </row>
    <row r="28" spans="3:14" ht="12.75">
      <c r="C28" s="38" t="s">
        <v>173</v>
      </c>
      <c r="D28" s="38"/>
      <c r="E28" s="38"/>
      <c r="F28" s="38"/>
      <c r="G28" s="38"/>
      <c r="H28" s="38"/>
      <c r="I28" s="38"/>
      <c r="J28" s="38"/>
      <c r="K28" s="9"/>
      <c r="L28" s="9"/>
      <c r="M28" s="9"/>
      <c r="N28" s="9"/>
    </row>
    <row r="29" spans="3:14" ht="12.75">
      <c r="C29" s="38"/>
      <c r="D29" s="38"/>
      <c r="E29" s="38"/>
      <c r="F29" s="38"/>
      <c r="G29" s="38"/>
      <c r="H29" s="38"/>
      <c r="I29" s="38"/>
      <c r="J29" s="38"/>
      <c r="K29" s="9"/>
      <c r="L29" s="9"/>
      <c r="M29" s="9"/>
      <c r="N29" s="9"/>
    </row>
    <row r="30" spans="3:18" ht="12.75">
      <c r="C30" s="38" t="s">
        <v>168</v>
      </c>
      <c r="D30" s="38"/>
      <c r="E30" s="39"/>
      <c r="F30" s="38"/>
      <c r="G30" s="38"/>
      <c r="H30" s="38"/>
      <c r="I30" s="38"/>
      <c r="J30" s="38"/>
      <c r="K30" s="9"/>
      <c r="L30" s="9"/>
      <c r="M30" s="9"/>
      <c r="N30" s="9"/>
      <c r="R30" s="36" t="s">
        <v>85</v>
      </c>
    </row>
    <row r="31" spans="3:18" ht="12.75">
      <c r="C31" s="46" t="s">
        <v>175</v>
      </c>
      <c r="R31" s="36" t="s">
        <v>86</v>
      </c>
    </row>
    <row r="32" spans="3:18" ht="12.75">
      <c r="C32" s="46"/>
      <c r="R32" s="36" t="s">
        <v>174</v>
      </c>
    </row>
    <row r="33" spans="3:18" ht="12.75">
      <c r="C33" s="48" t="s">
        <v>90</v>
      </c>
      <c r="D33" s="48"/>
      <c r="E33" s="41"/>
      <c r="F33" s="41"/>
      <c r="R33" s="36" t="s">
        <v>62</v>
      </c>
    </row>
    <row r="34" spans="3:18" ht="12.75">
      <c r="C34" s="43" t="s">
        <v>169</v>
      </c>
      <c r="D34" s="42"/>
      <c r="E34" s="41"/>
      <c r="F34" s="41"/>
      <c r="R34" s="36" t="s">
        <v>63</v>
      </c>
    </row>
    <row r="35" spans="3:18" ht="12.75">
      <c r="C35" s="43" t="s">
        <v>176</v>
      </c>
      <c r="D35" s="42"/>
      <c r="E35" s="41"/>
      <c r="F35" s="41"/>
      <c r="R35" s="36" t="s">
        <v>64</v>
      </c>
    </row>
    <row r="36" spans="3:18" ht="12.75">
      <c r="C36" s="42" t="s">
        <v>178</v>
      </c>
      <c r="D36" s="42"/>
      <c r="E36" s="41"/>
      <c r="F36" s="41"/>
      <c r="R36" s="36" t="s">
        <v>65</v>
      </c>
    </row>
    <row r="37" spans="3:18" ht="12.75">
      <c r="C37" s="42" t="s">
        <v>177</v>
      </c>
      <c r="D37" s="42"/>
      <c r="E37" s="41"/>
      <c r="F37" s="41"/>
      <c r="R37" s="36" t="s">
        <v>66</v>
      </c>
    </row>
    <row r="38" spans="3:18" ht="12.75">
      <c r="C38" s="42"/>
      <c r="D38" s="42"/>
      <c r="E38" s="41"/>
      <c r="F38" s="41"/>
      <c r="R38" s="36"/>
    </row>
    <row r="39" spans="3:18" ht="12.75">
      <c r="C39" s="48" t="s">
        <v>163</v>
      </c>
      <c r="D39" s="48"/>
      <c r="E39" s="41"/>
      <c r="F39" s="41"/>
      <c r="R39" s="36" t="s">
        <v>67</v>
      </c>
    </row>
    <row r="40" spans="3:18" ht="12.75">
      <c r="C40" s="45" t="s">
        <v>171</v>
      </c>
      <c r="D40" s="42"/>
      <c r="E40" s="41"/>
      <c r="F40" s="41"/>
      <c r="R40" s="36" t="s">
        <v>68</v>
      </c>
    </row>
    <row r="41" spans="3:18" ht="12.75">
      <c r="C41" s="45" t="s">
        <v>172</v>
      </c>
      <c r="D41" s="42"/>
      <c r="E41" s="41"/>
      <c r="F41" s="41"/>
      <c r="R41" s="36" t="s">
        <v>69</v>
      </c>
    </row>
    <row r="42" spans="3:18" ht="12.75">
      <c r="C42" s="42" t="s">
        <v>179</v>
      </c>
      <c r="D42" s="42"/>
      <c r="E42" s="41"/>
      <c r="F42" s="41"/>
      <c r="R42" s="36" t="s">
        <v>70</v>
      </c>
    </row>
    <row r="43" spans="3:18" ht="12.75">
      <c r="C43" s="42" t="s">
        <v>181</v>
      </c>
      <c r="D43" s="42"/>
      <c r="E43" s="41"/>
      <c r="F43" s="41"/>
      <c r="R43" s="36" t="s">
        <v>71</v>
      </c>
    </row>
    <row r="44" spans="3:18" ht="12.75">
      <c r="C44" s="44"/>
      <c r="D44" s="42"/>
      <c r="E44" s="41"/>
      <c r="F44" s="41"/>
      <c r="R44" s="36" t="s">
        <v>72</v>
      </c>
    </row>
    <row r="45" spans="3:18" ht="12.75">
      <c r="C45" s="48" t="s">
        <v>96</v>
      </c>
      <c r="D45" s="48"/>
      <c r="E45" s="41"/>
      <c r="F45" s="41"/>
      <c r="R45" s="36" t="s">
        <v>73</v>
      </c>
    </row>
    <row r="46" spans="3:18" ht="12.75">
      <c r="C46" s="42" t="s">
        <v>170</v>
      </c>
      <c r="D46" s="42"/>
      <c r="E46" s="41"/>
      <c r="F46" s="41"/>
      <c r="R46" s="47"/>
    </row>
    <row r="47" spans="3:6" ht="12.75">
      <c r="C47" s="43" t="s">
        <v>180</v>
      </c>
      <c r="D47" s="42"/>
      <c r="E47" s="41"/>
      <c r="F47" s="41"/>
    </row>
    <row r="48" spans="3:6" ht="12.75">
      <c r="C48" s="43"/>
      <c r="D48" s="42"/>
      <c r="E48" s="41"/>
      <c r="F48" s="41"/>
    </row>
    <row r="49" spans="3:6" ht="12.75">
      <c r="C49" s="48" t="s">
        <v>164</v>
      </c>
      <c r="D49" s="48"/>
      <c r="E49" s="41"/>
      <c r="F49" s="41"/>
    </row>
    <row r="50" spans="3:6" ht="12.75">
      <c r="C50" s="42" t="s">
        <v>182</v>
      </c>
      <c r="D50" s="42"/>
      <c r="E50" s="41"/>
      <c r="F50" s="41"/>
    </row>
    <row r="51" spans="3:6" ht="12.75">
      <c r="C51" s="42" t="s">
        <v>183</v>
      </c>
      <c r="D51" s="42"/>
      <c r="E51" s="41"/>
      <c r="F51" s="41"/>
    </row>
    <row r="52" spans="3:6" ht="12.75">
      <c r="C52" s="42"/>
      <c r="D52" s="42"/>
      <c r="E52" s="41"/>
      <c r="F52" s="41"/>
    </row>
    <row r="53" spans="3:4" ht="12.75">
      <c r="C53" s="48" t="s">
        <v>166</v>
      </c>
      <c r="D53" s="49"/>
    </row>
    <row r="54" ht="12.75">
      <c r="C54" t="s">
        <v>165</v>
      </c>
    </row>
    <row r="55" ht="12.75">
      <c r="C55" t="s">
        <v>184</v>
      </c>
    </row>
    <row r="57" spans="3:9" ht="12.75">
      <c r="C57" s="37" t="s">
        <v>146</v>
      </c>
      <c r="D57" s="38"/>
      <c r="E57" s="38"/>
      <c r="F57" s="38"/>
      <c r="G57" s="38"/>
      <c r="H57" s="38"/>
      <c r="I57" s="38"/>
    </row>
    <row r="58" spans="3:10" ht="12.75">
      <c r="C58" s="40" t="s">
        <v>147</v>
      </c>
      <c r="D58" s="38" t="s">
        <v>148</v>
      </c>
      <c r="E58" s="9"/>
      <c r="F58" s="40" t="s">
        <v>147</v>
      </c>
      <c r="G58" s="38" t="s">
        <v>149</v>
      </c>
      <c r="H58" s="9"/>
      <c r="I58" s="40" t="s">
        <v>147</v>
      </c>
      <c r="J58" s="38" t="s">
        <v>221</v>
      </c>
    </row>
    <row r="59" spans="3:10" ht="12.75">
      <c r="C59" s="40" t="s">
        <v>147</v>
      </c>
      <c r="D59" s="38" t="s">
        <v>150</v>
      </c>
      <c r="E59" s="9"/>
      <c r="F59" s="40" t="s">
        <v>147</v>
      </c>
      <c r="G59" s="38" t="s">
        <v>151</v>
      </c>
      <c r="H59" s="9"/>
      <c r="I59" s="40" t="s">
        <v>147</v>
      </c>
      <c r="J59" s="38" t="s">
        <v>222</v>
      </c>
    </row>
    <row r="60" spans="3:10" ht="12.75">
      <c r="C60" s="40" t="s">
        <v>147</v>
      </c>
      <c r="D60" s="38" t="s">
        <v>152</v>
      </c>
      <c r="E60" s="9"/>
      <c r="F60" s="40" t="s">
        <v>147</v>
      </c>
      <c r="G60" s="38" t="s">
        <v>153</v>
      </c>
      <c r="H60" s="39"/>
      <c r="I60" s="40" t="s">
        <v>147</v>
      </c>
      <c r="J60" s="38" t="s">
        <v>223</v>
      </c>
    </row>
    <row r="61" spans="3:9" ht="12.75">
      <c r="C61" s="38"/>
      <c r="D61" s="40"/>
      <c r="E61" s="38"/>
      <c r="F61" s="38"/>
      <c r="G61" s="38"/>
      <c r="H61" s="38"/>
      <c r="I61" s="39"/>
    </row>
    <row r="62" spans="3:9" ht="12.75">
      <c r="C62" s="37" t="s">
        <v>154</v>
      </c>
      <c r="D62" s="40"/>
      <c r="E62" s="38"/>
      <c r="F62" s="38"/>
      <c r="G62" s="38"/>
      <c r="H62" s="38"/>
      <c r="I62" s="39"/>
    </row>
    <row r="63" spans="3:9" ht="12.75">
      <c r="C63" s="38" t="s">
        <v>155</v>
      </c>
      <c r="D63" s="40"/>
      <c r="E63" s="38"/>
      <c r="F63" s="38"/>
      <c r="G63" s="38"/>
      <c r="H63" s="38"/>
      <c r="I63" s="38"/>
    </row>
    <row r="64" spans="3:9" ht="12.75">
      <c r="C64" s="39" t="s">
        <v>156</v>
      </c>
      <c r="D64" s="40"/>
      <c r="E64" s="38"/>
      <c r="F64" s="38"/>
      <c r="G64" s="38"/>
      <c r="H64" s="38"/>
      <c r="I64" s="38"/>
    </row>
    <row r="65" spans="3:9" ht="12.75">
      <c r="C65" s="38" t="s">
        <v>157</v>
      </c>
      <c r="D65" s="40"/>
      <c r="E65" s="38"/>
      <c r="F65" s="38"/>
      <c r="G65" s="38"/>
      <c r="H65" s="38"/>
      <c r="I65" s="38"/>
    </row>
    <row r="66" spans="3:9" ht="12.75">
      <c r="C66" s="38" t="s">
        <v>158</v>
      </c>
      <c r="D66" s="40"/>
      <c r="E66" s="38"/>
      <c r="F66" s="38"/>
      <c r="G66" s="38"/>
      <c r="H66" s="38"/>
      <c r="I66" s="38"/>
    </row>
    <row r="67" spans="3:9" ht="12.75">
      <c r="C67" s="38" t="s">
        <v>159</v>
      </c>
      <c r="D67" s="40"/>
      <c r="E67" s="38"/>
      <c r="F67" s="38"/>
      <c r="G67" s="38"/>
      <c r="H67" s="38"/>
      <c r="I67" s="38"/>
    </row>
    <row r="68" spans="3:9" ht="12.75">
      <c r="C68" s="9"/>
      <c r="D68" s="40"/>
      <c r="E68" s="38"/>
      <c r="F68" s="38"/>
      <c r="G68" s="38"/>
      <c r="H68" s="38"/>
      <c r="I68" s="38"/>
    </row>
    <row r="69" spans="3:9" ht="12.75">
      <c r="C69" s="37" t="s">
        <v>160</v>
      </c>
      <c r="D69" s="40"/>
      <c r="E69" s="38"/>
      <c r="F69" s="38"/>
      <c r="G69" s="38"/>
      <c r="H69" s="38"/>
      <c r="I69" s="38"/>
    </row>
    <row r="70" spans="3:9" ht="12.75">
      <c r="C70" s="38" t="s">
        <v>161</v>
      </c>
      <c r="D70" s="40"/>
      <c r="E70" s="38"/>
      <c r="F70" s="38"/>
      <c r="G70" s="38"/>
      <c r="H70" s="38"/>
      <c r="I70" s="38"/>
    </row>
    <row r="71" spans="3:9" ht="12.75">
      <c r="C71" s="38" t="s">
        <v>162</v>
      </c>
      <c r="D71" s="40"/>
      <c r="E71" s="38"/>
      <c r="F71" s="38"/>
      <c r="G71" s="38"/>
      <c r="H71" s="38"/>
      <c r="I71" s="38"/>
    </row>
  </sheetData>
  <sheetProtection password="9C9F" sheet="1" objects="1" scenarios="1" formatCells="0" formatColumns="0" formatRows="0"/>
  <hyperlinks>
    <hyperlink ref="C33:D33" location="'Quick Budget'!A1" tooltip="Start building your Quick Budget" display="Quick Budget"/>
    <hyperlink ref="C39:D39" location="'Budget By Month'!A1" tooltip="Start building your Budget by Month" display="Budget by Month"/>
    <hyperlink ref="C45:D45" location="Tracking!A1" tooltip="Start Tracking your Income &amp; Expense" display="Tracking"/>
    <hyperlink ref="C49:D49" location="Comparison!A1" tooltip="View Budget vs Actual Comparison" display="Comparison"/>
    <hyperlink ref="C53:D53" location="'Daily Spending'!A1" tooltip="Keep a record of your Daily Spending" display="Daily Spending"/>
    <hyperlink ref="J23" r:id="rId1" tooltip="email admin@simpleplanning.com" display="admin@simpleplanning.com"/>
    <hyperlink ref="H19" r:id="rId2" display="admin@simpleplanning.com"/>
    <hyperlink ref="H19:I19" r:id="rId3" tooltip="email admin@simpleplanning.com" display="admin@simpleplanning.com"/>
  </hyperlinks>
  <printOptions/>
  <pageMargins left="0.75" right="0.75" top="1" bottom="1" header="0.5" footer="0.5"/>
  <pageSetup horizontalDpi="600" verticalDpi="600" orientation="portrait" r:id="rId6"/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8"/>
    <pageSetUpPr fitToPage="1"/>
  </sheetPr>
  <dimension ref="A1:AQ99"/>
  <sheetViews>
    <sheetView showGridLines="0" showRowColHeaders="0" workbookViewId="0" topLeftCell="A1">
      <selection activeCell="D9" sqref="D9"/>
    </sheetView>
  </sheetViews>
  <sheetFormatPr defaultColWidth="9.140625" defaultRowHeight="12.75"/>
  <cols>
    <col min="1" max="1" width="3.28125" style="9" customWidth="1"/>
    <col min="2" max="2" width="2.00390625" style="9" customWidth="1"/>
    <col min="3" max="3" width="22.421875" style="9" customWidth="1"/>
    <col min="4" max="4" width="1.7109375" style="9" customWidth="1"/>
    <col min="5" max="35" width="7.421875" style="9" customWidth="1"/>
    <col min="36" max="16384" width="9.140625" style="9" customWidth="1"/>
  </cols>
  <sheetData>
    <row r="1" spans="1:43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3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2.75">
      <c r="A4" s="8"/>
      <c r="B4" s="8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27.75" customHeight="1">
      <c r="A5" s="8"/>
      <c r="B5" s="10"/>
      <c r="C5" s="2"/>
      <c r="D5" s="8"/>
      <c r="E5" s="25"/>
      <c r="F5" s="26"/>
      <c r="G5" s="50" t="s">
        <v>205</v>
      </c>
      <c r="H5" s="8"/>
      <c r="I5" s="8"/>
      <c r="J5" s="27"/>
      <c r="K5" s="28"/>
      <c r="L5" s="28"/>
      <c r="M5" s="2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13.5" customHeight="1">
      <c r="A6" s="8"/>
      <c r="B6" s="8"/>
      <c r="C6" s="8"/>
      <c r="D6" s="8"/>
      <c r="E6" s="8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7.5" customHeight="1">
      <c r="A7" s="14"/>
      <c r="B7" s="19"/>
      <c r="C7" s="20"/>
      <c r="D7" s="8"/>
      <c r="E7" s="20"/>
      <c r="F7" s="20"/>
      <c r="G7" s="2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22.5" customHeight="1">
      <c r="A8" s="14"/>
      <c r="B8" s="5"/>
      <c r="C8" s="12"/>
      <c r="D8" s="12"/>
      <c r="E8" s="6" t="s">
        <v>110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 t="s">
        <v>116</v>
      </c>
      <c r="L8" s="6" t="s">
        <v>117</v>
      </c>
      <c r="M8" s="6" t="s">
        <v>118</v>
      </c>
      <c r="N8" s="6" t="s">
        <v>119</v>
      </c>
      <c r="O8" s="6" t="s">
        <v>120</v>
      </c>
      <c r="P8" s="6" t="s">
        <v>121</v>
      </c>
      <c r="Q8" s="6" t="s">
        <v>122</v>
      </c>
      <c r="R8" s="6" t="s">
        <v>123</v>
      </c>
      <c r="S8" s="6" t="s">
        <v>124</v>
      </c>
      <c r="T8" s="6" t="s">
        <v>125</v>
      </c>
      <c r="U8" s="6" t="s">
        <v>126</v>
      </c>
      <c r="V8" s="6" t="s">
        <v>127</v>
      </c>
      <c r="W8" s="6" t="s">
        <v>128</v>
      </c>
      <c r="X8" s="6" t="s">
        <v>129</v>
      </c>
      <c r="Y8" s="6" t="s">
        <v>130</v>
      </c>
      <c r="Z8" s="6" t="s">
        <v>131</v>
      </c>
      <c r="AA8" s="6" t="s">
        <v>132</v>
      </c>
      <c r="AB8" s="6" t="s">
        <v>133</v>
      </c>
      <c r="AC8" s="6" t="s">
        <v>134</v>
      </c>
      <c r="AD8" s="6" t="s">
        <v>135</v>
      </c>
      <c r="AE8" s="6" t="s">
        <v>136</v>
      </c>
      <c r="AF8" s="6" t="s">
        <v>137</v>
      </c>
      <c r="AG8" s="6" t="s">
        <v>138</v>
      </c>
      <c r="AH8" s="6" t="s">
        <v>139</v>
      </c>
      <c r="AI8" s="6" t="s">
        <v>140</v>
      </c>
      <c r="AJ8" s="7" t="s">
        <v>100</v>
      </c>
      <c r="AK8" s="8"/>
      <c r="AL8" s="8"/>
      <c r="AM8" s="8"/>
      <c r="AN8" s="8"/>
      <c r="AO8" s="8"/>
      <c r="AP8" s="8"/>
      <c r="AQ8" s="8"/>
    </row>
    <row r="9" spans="1:43" ht="14.25" customHeight="1">
      <c r="A9" s="14"/>
      <c r="B9" s="13" t="s">
        <v>141</v>
      </c>
      <c r="C9" s="31"/>
      <c r="D9" s="32"/>
      <c r="E9" s="167">
        <f aca="true" t="shared" si="0" ref="E9:AJ9">E10+E20+E32+E43+E52+E64</f>
        <v>0</v>
      </c>
      <c r="F9" s="167">
        <f t="shared" si="0"/>
        <v>0</v>
      </c>
      <c r="G9" s="167">
        <f t="shared" si="0"/>
        <v>0</v>
      </c>
      <c r="H9" s="167">
        <f t="shared" si="0"/>
        <v>0</v>
      </c>
      <c r="I9" s="167">
        <f t="shared" si="0"/>
        <v>0</v>
      </c>
      <c r="J9" s="167">
        <f t="shared" si="0"/>
        <v>0</v>
      </c>
      <c r="K9" s="167">
        <f t="shared" si="0"/>
        <v>0</v>
      </c>
      <c r="L9" s="167">
        <f t="shared" si="0"/>
        <v>0</v>
      </c>
      <c r="M9" s="167">
        <f t="shared" si="0"/>
        <v>0</v>
      </c>
      <c r="N9" s="167">
        <f t="shared" si="0"/>
        <v>0</v>
      </c>
      <c r="O9" s="167">
        <f t="shared" si="0"/>
        <v>0</v>
      </c>
      <c r="P9" s="167">
        <f t="shared" si="0"/>
        <v>0</v>
      </c>
      <c r="Q9" s="167">
        <f t="shared" si="0"/>
        <v>0</v>
      </c>
      <c r="R9" s="167">
        <f t="shared" si="0"/>
        <v>0</v>
      </c>
      <c r="S9" s="167">
        <f t="shared" si="0"/>
        <v>0</v>
      </c>
      <c r="T9" s="167">
        <f t="shared" si="0"/>
        <v>0</v>
      </c>
      <c r="U9" s="167">
        <f t="shared" si="0"/>
        <v>0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  <c r="AH9" s="167">
        <f t="shared" si="0"/>
        <v>0</v>
      </c>
      <c r="AI9" s="167">
        <f t="shared" si="0"/>
        <v>0</v>
      </c>
      <c r="AJ9" s="168">
        <f t="shared" si="0"/>
        <v>0</v>
      </c>
      <c r="AK9" s="8"/>
      <c r="AL9" s="8"/>
      <c r="AM9" s="8"/>
      <c r="AN9" s="8"/>
      <c r="AO9" s="8"/>
      <c r="AP9" s="8"/>
      <c r="AQ9" s="8"/>
    </row>
    <row r="10" spans="1:43" ht="17.25" customHeight="1">
      <c r="A10" s="14"/>
      <c r="B10" s="3" t="str">
        <f>Comparison!B18</f>
        <v>Transportation</v>
      </c>
      <c r="C10" s="15"/>
      <c r="D10" s="15"/>
      <c r="E10" s="169">
        <f aca="true" t="shared" si="1" ref="E10:AJ10">SUM(E11:E18)</f>
        <v>0</v>
      </c>
      <c r="F10" s="169">
        <f t="shared" si="1"/>
        <v>0</v>
      </c>
      <c r="G10" s="169">
        <f t="shared" si="1"/>
        <v>0</v>
      </c>
      <c r="H10" s="169">
        <f t="shared" si="1"/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  <c r="L10" s="169">
        <f t="shared" si="1"/>
        <v>0</v>
      </c>
      <c r="M10" s="169">
        <f t="shared" si="1"/>
        <v>0</v>
      </c>
      <c r="N10" s="169">
        <f t="shared" si="1"/>
        <v>0</v>
      </c>
      <c r="O10" s="169">
        <f t="shared" si="1"/>
        <v>0</v>
      </c>
      <c r="P10" s="169">
        <f t="shared" si="1"/>
        <v>0</v>
      </c>
      <c r="Q10" s="169">
        <f t="shared" si="1"/>
        <v>0</v>
      </c>
      <c r="R10" s="169">
        <f t="shared" si="1"/>
        <v>0</v>
      </c>
      <c r="S10" s="169">
        <f t="shared" si="1"/>
        <v>0</v>
      </c>
      <c r="T10" s="169">
        <f t="shared" si="1"/>
        <v>0</v>
      </c>
      <c r="U10" s="169">
        <f t="shared" si="1"/>
        <v>0</v>
      </c>
      <c r="V10" s="169">
        <f t="shared" si="1"/>
        <v>0</v>
      </c>
      <c r="W10" s="169">
        <f t="shared" si="1"/>
        <v>0</v>
      </c>
      <c r="X10" s="169">
        <f t="shared" si="1"/>
        <v>0</v>
      </c>
      <c r="Y10" s="169">
        <f t="shared" si="1"/>
        <v>0</v>
      </c>
      <c r="Z10" s="169">
        <f t="shared" si="1"/>
        <v>0</v>
      </c>
      <c r="AA10" s="169">
        <f t="shared" si="1"/>
        <v>0</v>
      </c>
      <c r="AB10" s="169">
        <f t="shared" si="1"/>
        <v>0</v>
      </c>
      <c r="AC10" s="169">
        <f t="shared" si="1"/>
        <v>0</v>
      </c>
      <c r="AD10" s="169">
        <f t="shared" si="1"/>
        <v>0</v>
      </c>
      <c r="AE10" s="169">
        <f t="shared" si="1"/>
        <v>0</v>
      </c>
      <c r="AF10" s="169">
        <f t="shared" si="1"/>
        <v>0</v>
      </c>
      <c r="AG10" s="169">
        <f t="shared" si="1"/>
        <v>0</v>
      </c>
      <c r="AH10" s="169">
        <f t="shared" si="1"/>
        <v>0</v>
      </c>
      <c r="AI10" s="169">
        <f t="shared" si="1"/>
        <v>0</v>
      </c>
      <c r="AJ10" s="170">
        <f t="shared" si="1"/>
        <v>0</v>
      </c>
      <c r="AK10" s="8"/>
      <c r="AL10" s="8"/>
      <c r="AM10" s="8"/>
      <c r="AN10" s="8"/>
      <c r="AO10" s="8"/>
      <c r="AP10" s="8"/>
      <c r="AQ10" s="8"/>
    </row>
    <row r="11" spans="1:43" ht="12.75">
      <c r="A11" s="14"/>
      <c r="B11" s="3"/>
      <c r="C11" s="15" t="str">
        <f>Tracking!C19</f>
        <v>Auto Loan/Lease</v>
      </c>
      <c r="D11" s="15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2">
        <f aca="true" t="shared" si="2" ref="AJ11:AJ18">SUM(E11:AI11)</f>
        <v>0</v>
      </c>
      <c r="AK11" s="8"/>
      <c r="AL11" s="8"/>
      <c r="AM11" s="8"/>
      <c r="AN11" s="8"/>
      <c r="AO11" s="8"/>
      <c r="AP11" s="8"/>
      <c r="AQ11" s="8"/>
    </row>
    <row r="12" spans="1:43" ht="12.75">
      <c r="A12" s="14"/>
      <c r="B12" s="3"/>
      <c r="C12" s="15" t="str">
        <f>Tracking!C20</f>
        <v>Insurance </v>
      </c>
      <c r="D12" s="15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2">
        <f t="shared" si="2"/>
        <v>0</v>
      </c>
      <c r="AK12" s="8"/>
      <c r="AL12" s="8"/>
      <c r="AM12" s="8"/>
      <c r="AN12" s="8"/>
      <c r="AO12" s="8"/>
      <c r="AP12" s="8"/>
      <c r="AQ12" s="8"/>
    </row>
    <row r="13" spans="1:43" ht="12.75">
      <c r="A13" s="14"/>
      <c r="B13" s="3"/>
      <c r="C13" s="15" t="str">
        <f>Tracking!C21</f>
        <v>Gas </v>
      </c>
      <c r="D13" s="15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2">
        <f t="shared" si="2"/>
        <v>0</v>
      </c>
      <c r="AK13" s="8"/>
      <c r="AL13" s="8"/>
      <c r="AM13" s="8"/>
      <c r="AN13" s="8"/>
      <c r="AO13" s="8"/>
      <c r="AP13" s="8"/>
      <c r="AQ13" s="8"/>
    </row>
    <row r="14" spans="1:43" ht="12.75">
      <c r="A14" s="14"/>
      <c r="B14" s="3"/>
      <c r="C14" s="15" t="str">
        <f>Tracking!C22</f>
        <v>Maintenance </v>
      </c>
      <c r="D14" s="15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2">
        <f t="shared" si="2"/>
        <v>0</v>
      </c>
      <c r="AK14" s="8"/>
      <c r="AL14" s="8"/>
      <c r="AM14" s="8"/>
      <c r="AN14" s="8"/>
      <c r="AO14" s="8"/>
      <c r="AP14" s="8"/>
      <c r="AQ14" s="8"/>
    </row>
    <row r="15" spans="1:43" ht="12.75">
      <c r="A15" s="14"/>
      <c r="B15" s="3"/>
      <c r="C15" s="15" t="str">
        <f>Tracking!C23</f>
        <v>Registration/Inspection</v>
      </c>
      <c r="D15" s="15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2">
        <f t="shared" si="2"/>
        <v>0</v>
      </c>
      <c r="AK15" s="8"/>
      <c r="AL15" s="8"/>
      <c r="AM15" s="8"/>
      <c r="AN15" s="8"/>
      <c r="AO15" s="8"/>
      <c r="AP15" s="8"/>
      <c r="AQ15" s="8"/>
    </row>
    <row r="16" spans="1:43" ht="12.75">
      <c r="A16" s="14"/>
      <c r="B16" s="3"/>
      <c r="C16" s="15" t="str">
        <f>Tracking!C24</f>
        <v>Bus/ Train</v>
      </c>
      <c r="D16" s="15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2">
        <f t="shared" si="2"/>
        <v>0</v>
      </c>
      <c r="AK16" s="8"/>
      <c r="AL16" s="8"/>
      <c r="AM16" s="8"/>
      <c r="AN16" s="8"/>
      <c r="AO16" s="8"/>
      <c r="AP16" s="8"/>
      <c r="AQ16" s="8"/>
    </row>
    <row r="17" spans="1:43" ht="12.75">
      <c r="A17" s="14"/>
      <c r="B17" s="3"/>
      <c r="C17" s="15" t="str">
        <f>Tracking!C25</f>
        <v>Other</v>
      </c>
      <c r="D17" s="15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2">
        <f t="shared" si="2"/>
        <v>0</v>
      </c>
      <c r="AK17" s="8"/>
      <c r="AL17" s="8"/>
      <c r="AM17" s="8"/>
      <c r="AN17" s="8"/>
      <c r="AO17" s="8"/>
      <c r="AP17" s="8"/>
      <c r="AQ17" s="8"/>
    </row>
    <row r="18" spans="1:43" ht="12.75">
      <c r="A18" s="14"/>
      <c r="B18" s="3"/>
      <c r="C18" s="15" t="str">
        <f>Tracking!C26</f>
        <v>Other</v>
      </c>
      <c r="D18" s="15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>
        <f t="shared" si="2"/>
        <v>0</v>
      </c>
      <c r="AK18" s="8"/>
      <c r="AL18" s="8"/>
      <c r="AM18" s="8"/>
      <c r="AN18" s="8"/>
      <c r="AO18" s="8"/>
      <c r="AP18" s="8"/>
      <c r="AQ18" s="8"/>
    </row>
    <row r="19" spans="1:43" ht="12.75">
      <c r="A19" s="14"/>
      <c r="B19" s="3"/>
      <c r="C19" s="15"/>
      <c r="D19" s="15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4"/>
      <c r="AK19" s="8"/>
      <c r="AL19" s="8"/>
      <c r="AM19" s="8"/>
      <c r="AN19" s="8"/>
      <c r="AO19" s="8"/>
      <c r="AP19" s="8"/>
      <c r="AQ19" s="8"/>
    </row>
    <row r="20" spans="1:43" ht="12.75">
      <c r="A20" s="14"/>
      <c r="B20" s="3" t="str">
        <f>Comparison!B28</f>
        <v>Home</v>
      </c>
      <c r="C20" s="15"/>
      <c r="D20" s="15"/>
      <c r="E20" s="175">
        <f aca="true" t="shared" si="3" ref="E20:AJ20">SUM(E21:E30)</f>
        <v>0</v>
      </c>
      <c r="F20" s="175">
        <f t="shared" si="3"/>
        <v>0</v>
      </c>
      <c r="G20" s="175">
        <f t="shared" si="3"/>
        <v>0</v>
      </c>
      <c r="H20" s="175">
        <f t="shared" si="3"/>
        <v>0</v>
      </c>
      <c r="I20" s="175">
        <f t="shared" si="3"/>
        <v>0</v>
      </c>
      <c r="J20" s="175">
        <f t="shared" si="3"/>
        <v>0</v>
      </c>
      <c r="K20" s="175">
        <f t="shared" si="3"/>
        <v>0</v>
      </c>
      <c r="L20" s="175">
        <f t="shared" si="3"/>
        <v>0</v>
      </c>
      <c r="M20" s="175">
        <f t="shared" si="3"/>
        <v>0</v>
      </c>
      <c r="N20" s="175">
        <f t="shared" si="3"/>
        <v>0</v>
      </c>
      <c r="O20" s="175">
        <f t="shared" si="3"/>
        <v>0</v>
      </c>
      <c r="P20" s="175">
        <f t="shared" si="3"/>
        <v>0</v>
      </c>
      <c r="Q20" s="175">
        <f t="shared" si="3"/>
        <v>0</v>
      </c>
      <c r="R20" s="175">
        <f t="shared" si="3"/>
        <v>0</v>
      </c>
      <c r="S20" s="175">
        <f t="shared" si="3"/>
        <v>0</v>
      </c>
      <c r="T20" s="175">
        <f t="shared" si="3"/>
        <v>0</v>
      </c>
      <c r="U20" s="175">
        <f t="shared" si="3"/>
        <v>0</v>
      </c>
      <c r="V20" s="175">
        <f t="shared" si="3"/>
        <v>0</v>
      </c>
      <c r="W20" s="175">
        <f t="shared" si="3"/>
        <v>0</v>
      </c>
      <c r="X20" s="175">
        <f t="shared" si="3"/>
        <v>0</v>
      </c>
      <c r="Y20" s="175">
        <f t="shared" si="3"/>
        <v>0</v>
      </c>
      <c r="Z20" s="175">
        <f t="shared" si="3"/>
        <v>0</v>
      </c>
      <c r="AA20" s="175">
        <f t="shared" si="3"/>
        <v>0</v>
      </c>
      <c r="AB20" s="175">
        <f t="shared" si="3"/>
        <v>0</v>
      </c>
      <c r="AC20" s="175">
        <f t="shared" si="3"/>
        <v>0</v>
      </c>
      <c r="AD20" s="175">
        <f t="shared" si="3"/>
        <v>0</v>
      </c>
      <c r="AE20" s="175">
        <f t="shared" si="3"/>
        <v>0</v>
      </c>
      <c r="AF20" s="175">
        <f t="shared" si="3"/>
        <v>0</v>
      </c>
      <c r="AG20" s="175">
        <f t="shared" si="3"/>
        <v>0</v>
      </c>
      <c r="AH20" s="175">
        <f t="shared" si="3"/>
        <v>0</v>
      </c>
      <c r="AI20" s="175">
        <f t="shared" si="3"/>
        <v>0</v>
      </c>
      <c r="AJ20" s="176">
        <f t="shared" si="3"/>
        <v>0</v>
      </c>
      <c r="AK20" s="8"/>
      <c r="AL20" s="8"/>
      <c r="AM20" s="8"/>
      <c r="AN20" s="8"/>
      <c r="AO20" s="8"/>
      <c r="AP20" s="8"/>
      <c r="AQ20" s="8"/>
    </row>
    <row r="21" spans="1:43" ht="12.75">
      <c r="A21" s="14"/>
      <c r="B21" s="3"/>
      <c r="C21" s="15" t="str">
        <f>Tracking!C29</f>
        <v>Mortgage</v>
      </c>
      <c r="D21" s="15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>
        <f aca="true" t="shared" si="4" ref="AJ21:AJ30">SUM(E21:AI21)</f>
        <v>0</v>
      </c>
      <c r="AK21" s="8"/>
      <c r="AL21" s="8"/>
      <c r="AM21" s="8"/>
      <c r="AN21" s="8"/>
      <c r="AO21" s="8"/>
      <c r="AP21" s="8"/>
      <c r="AQ21" s="8"/>
    </row>
    <row r="22" spans="1:43" ht="12.75">
      <c r="A22" s="14"/>
      <c r="B22" s="3"/>
      <c r="C22" s="15" t="str">
        <f>Tracking!C30</f>
        <v>Rent</v>
      </c>
      <c r="D22" s="15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2">
        <f t="shared" si="4"/>
        <v>0</v>
      </c>
      <c r="AK22" s="8"/>
      <c r="AL22" s="8"/>
      <c r="AM22" s="8"/>
      <c r="AN22" s="8"/>
      <c r="AO22" s="8"/>
      <c r="AP22" s="8"/>
      <c r="AQ22" s="8"/>
    </row>
    <row r="23" spans="1:43" ht="12.75">
      <c r="A23" s="14"/>
      <c r="B23" s="3"/>
      <c r="C23" s="15" t="str">
        <f>Tracking!C31</f>
        <v>Maintenance</v>
      </c>
      <c r="D23" s="15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2">
        <f t="shared" si="4"/>
        <v>0</v>
      </c>
      <c r="AK23" s="8"/>
      <c r="AL23" s="8"/>
      <c r="AM23" s="8"/>
      <c r="AN23" s="8"/>
      <c r="AO23" s="8"/>
      <c r="AP23" s="8"/>
      <c r="AQ23" s="8"/>
    </row>
    <row r="24" spans="1:43" ht="12.75">
      <c r="A24" s="14"/>
      <c r="B24" s="3"/>
      <c r="C24" s="15" t="str">
        <f>Tracking!C32</f>
        <v>Insurance</v>
      </c>
      <c r="D24" s="15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2">
        <f t="shared" si="4"/>
        <v>0</v>
      </c>
      <c r="AK24" s="8"/>
      <c r="AL24" s="8"/>
      <c r="AM24" s="8"/>
      <c r="AN24" s="8"/>
      <c r="AO24" s="8"/>
      <c r="AP24" s="8"/>
      <c r="AQ24" s="8"/>
    </row>
    <row r="25" spans="1:43" ht="12.75">
      <c r="A25" s="14"/>
      <c r="B25" s="3"/>
      <c r="C25" s="15" t="str">
        <f>Tracking!C33</f>
        <v>Furniture</v>
      </c>
      <c r="D25" s="15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2">
        <f t="shared" si="4"/>
        <v>0</v>
      </c>
      <c r="AK25" s="8"/>
      <c r="AL25" s="8"/>
      <c r="AM25" s="8"/>
      <c r="AN25" s="8"/>
      <c r="AO25" s="8"/>
      <c r="AP25" s="8"/>
      <c r="AQ25" s="8"/>
    </row>
    <row r="26" spans="1:43" ht="12.75">
      <c r="A26" s="14"/>
      <c r="B26" s="3"/>
      <c r="C26" s="15" t="str">
        <f>Tracking!C34</f>
        <v>Household Supplies</v>
      </c>
      <c r="D26" s="15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2">
        <f t="shared" si="4"/>
        <v>0</v>
      </c>
      <c r="AK26" s="8"/>
      <c r="AL26" s="8"/>
      <c r="AM26" s="8"/>
      <c r="AN26" s="8"/>
      <c r="AO26" s="8"/>
      <c r="AP26" s="8"/>
      <c r="AQ26" s="8"/>
    </row>
    <row r="27" spans="1:43" ht="12.75">
      <c r="A27" s="14"/>
      <c r="B27" s="3"/>
      <c r="C27" s="15" t="str">
        <f>Tracking!C35</f>
        <v>Groceries</v>
      </c>
      <c r="D27" s="15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2">
        <f t="shared" si="4"/>
        <v>0</v>
      </c>
      <c r="AK27" s="8"/>
      <c r="AL27" s="8"/>
      <c r="AM27" s="8"/>
      <c r="AN27" s="8"/>
      <c r="AO27" s="8"/>
      <c r="AP27" s="8"/>
      <c r="AQ27" s="8"/>
    </row>
    <row r="28" spans="1:43" ht="12.75">
      <c r="A28" s="14"/>
      <c r="B28" s="3"/>
      <c r="C28" s="15" t="str">
        <f>Tracking!C36</f>
        <v>Real Estate Tax</v>
      </c>
      <c r="D28" s="15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2">
        <f t="shared" si="4"/>
        <v>0</v>
      </c>
      <c r="AK28" s="8"/>
      <c r="AL28" s="8"/>
      <c r="AM28" s="8"/>
      <c r="AN28" s="8"/>
      <c r="AO28" s="8"/>
      <c r="AP28" s="8"/>
      <c r="AQ28" s="8"/>
    </row>
    <row r="29" spans="1:43" ht="12.75">
      <c r="A29" s="14"/>
      <c r="B29" s="3"/>
      <c r="C29" s="15" t="str">
        <f>Tracking!C37</f>
        <v>Other</v>
      </c>
      <c r="D29" s="15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2">
        <f t="shared" si="4"/>
        <v>0</v>
      </c>
      <c r="AK29" s="8"/>
      <c r="AL29" s="8"/>
      <c r="AM29" s="8"/>
      <c r="AN29" s="8"/>
      <c r="AO29" s="8"/>
      <c r="AP29" s="8"/>
      <c r="AQ29" s="8"/>
    </row>
    <row r="30" spans="1:43" ht="12.75">
      <c r="A30" s="14"/>
      <c r="B30" s="3"/>
      <c r="C30" s="15" t="str">
        <f>Tracking!C38</f>
        <v>Other</v>
      </c>
      <c r="D30" s="15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2">
        <f t="shared" si="4"/>
        <v>0</v>
      </c>
      <c r="AK30" s="8"/>
      <c r="AL30" s="8"/>
      <c r="AM30" s="8"/>
      <c r="AN30" s="8"/>
      <c r="AO30" s="8"/>
      <c r="AP30" s="8"/>
      <c r="AQ30" s="8"/>
    </row>
    <row r="31" spans="1:43" ht="12.75">
      <c r="A31" s="14"/>
      <c r="B31" s="3"/>
      <c r="C31" s="15"/>
      <c r="D31" s="15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4"/>
      <c r="AK31" s="8"/>
      <c r="AL31" s="8"/>
      <c r="AM31" s="8"/>
      <c r="AN31" s="8"/>
      <c r="AO31" s="8"/>
      <c r="AP31" s="8"/>
      <c r="AQ31" s="8"/>
    </row>
    <row r="32" spans="1:43" ht="12.75">
      <c r="A32" s="14"/>
      <c r="B32" s="3" t="str">
        <f>Comparison!B40</f>
        <v>Utilities</v>
      </c>
      <c r="C32" s="15"/>
      <c r="D32" s="15"/>
      <c r="E32" s="175">
        <f aca="true" t="shared" si="5" ref="E32:AJ32">SUM(E33:E41)</f>
        <v>0</v>
      </c>
      <c r="F32" s="175">
        <f t="shared" si="5"/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175">
        <f t="shared" si="5"/>
        <v>0</v>
      </c>
      <c r="T32" s="175">
        <f t="shared" si="5"/>
        <v>0</v>
      </c>
      <c r="U32" s="175">
        <f t="shared" si="5"/>
        <v>0</v>
      </c>
      <c r="V32" s="175">
        <f t="shared" si="5"/>
        <v>0</v>
      </c>
      <c r="W32" s="175">
        <f t="shared" si="5"/>
        <v>0</v>
      </c>
      <c r="X32" s="175">
        <f t="shared" si="5"/>
        <v>0</v>
      </c>
      <c r="Y32" s="175">
        <f t="shared" si="5"/>
        <v>0</v>
      </c>
      <c r="Z32" s="175">
        <f t="shared" si="5"/>
        <v>0</v>
      </c>
      <c r="AA32" s="175">
        <f t="shared" si="5"/>
        <v>0</v>
      </c>
      <c r="AB32" s="175">
        <f t="shared" si="5"/>
        <v>0</v>
      </c>
      <c r="AC32" s="175">
        <f t="shared" si="5"/>
        <v>0</v>
      </c>
      <c r="AD32" s="175">
        <f t="shared" si="5"/>
        <v>0</v>
      </c>
      <c r="AE32" s="175">
        <f t="shared" si="5"/>
        <v>0</v>
      </c>
      <c r="AF32" s="175">
        <f t="shared" si="5"/>
        <v>0</v>
      </c>
      <c r="AG32" s="175">
        <f t="shared" si="5"/>
        <v>0</v>
      </c>
      <c r="AH32" s="175">
        <f t="shared" si="5"/>
        <v>0</v>
      </c>
      <c r="AI32" s="175">
        <f t="shared" si="5"/>
        <v>0</v>
      </c>
      <c r="AJ32" s="176">
        <f t="shared" si="5"/>
        <v>0</v>
      </c>
      <c r="AK32" s="8"/>
      <c r="AL32" s="8"/>
      <c r="AM32" s="8"/>
      <c r="AN32" s="8"/>
      <c r="AO32" s="8"/>
      <c r="AP32" s="8"/>
      <c r="AQ32" s="8"/>
    </row>
    <row r="33" spans="1:43" ht="12.75">
      <c r="A33" s="14"/>
      <c r="B33" s="3"/>
      <c r="C33" s="15" t="str">
        <f>Tracking!C41</f>
        <v>Phone - Home</v>
      </c>
      <c r="D33" s="15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2">
        <f aca="true" t="shared" si="6" ref="AJ33:AJ41">SUM(E33:AI33)</f>
        <v>0</v>
      </c>
      <c r="AK33" s="8"/>
      <c r="AL33" s="8"/>
      <c r="AM33" s="8"/>
      <c r="AN33" s="8"/>
      <c r="AO33" s="8"/>
      <c r="AP33" s="8"/>
      <c r="AQ33" s="8"/>
    </row>
    <row r="34" spans="1:43" ht="12.75">
      <c r="A34" s="14"/>
      <c r="B34" s="3"/>
      <c r="C34" s="15" t="str">
        <f>Tracking!C42</f>
        <v>Phone - Cell</v>
      </c>
      <c r="D34" s="15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>
        <f t="shared" si="6"/>
        <v>0</v>
      </c>
      <c r="AK34" s="8"/>
      <c r="AL34" s="8"/>
      <c r="AM34" s="8"/>
      <c r="AN34" s="8"/>
      <c r="AO34" s="8"/>
      <c r="AP34" s="8"/>
      <c r="AQ34" s="8"/>
    </row>
    <row r="35" spans="1:43" ht="12.75">
      <c r="A35" s="14"/>
      <c r="B35" s="3"/>
      <c r="C35" s="15" t="str">
        <f>Tracking!C43</f>
        <v>Cable</v>
      </c>
      <c r="D35" s="15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2">
        <f t="shared" si="6"/>
        <v>0</v>
      </c>
      <c r="AK35" s="8"/>
      <c r="AL35" s="8"/>
      <c r="AM35" s="8"/>
      <c r="AN35" s="8"/>
      <c r="AO35" s="8"/>
      <c r="AP35" s="8"/>
      <c r="AQ35" s="8"/>
    </row>
    <row r="36" spans="1:43" ht="12.75">
      <c r="A36" s="14"/>
      <c r="B36" s="3"/>
      <c r="C36" s="15" t="str">
        <f>Tracking!C44</f>
        <v>Gas</v>
      </c>
      <c r="D36" s="15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2">
        <f t="shared" si="6"/>
        <v>0</v>
      </c>
      <c r="AK36" s="8"/>
      <c r="AL36" s="8"/>
      <c r="AM36" s="8"/>
      <c r="AN36" s="8"/>
      <c r="AO36" s="8"/>
      <c r="AP36" s="8"/>
      <c r="AQ36" s="8"/>
    </row>
    <row r="37" spans="1:43" ht="12.75">
      <c r="A37" s="14"/>
      <c r="B37" s="3"/>
      <c r="C37" s="15" t="str">
        <f>Tracking!C45</f>
        <v>Water</v>
      </c>
      <c r="D37" s="15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>
        <f t="shared" si="6"/>
        <v>0</v>
      </c>
      <c r="AK37" s="8"/>
      <c r="AL37" s="8"/>
      <c r="AM37" s="8"/>
      <c r="AN37" s="8"/>
      <c r="AO37" s="8"/>
      <c r="AP37" s="8"/>
      <c r="AQ37" s="8"/>
    </row>
    <row r="38" spans="1:43" ht="12.75">
      <c r="A38" s="14"/>
      <c r="B38" s="3"/>
      <c r="C38" s="15" t="str">
        <f>Tracking!C46</f>
        <v>Electricity</v>
      </c>
      <c r="D38" s="15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>
        <f t="shared" si="6"/>
        <v>0</v>
      </c>
      <c r="AK38" s="8"/>
      <c r="AL38" s="8"/>
      <c r="AM38" s="8"/>
      <c r="AN38" s="8"/>
      <c r="AO38" s="8"/>
      <c r="AP38" s="8"/>
      <c r="AQ38" s="8"/>
    </row>
    <row r="39" spans="1:43" ht="12.75">
      <c r="A39" s="14"/>
      <c r="B39" s="3"/>
      <c r="C39" s="15" t="str">
        <f>Tracking!C47</f>
        <v>Internet</v>
      </c>
      <c r="D39" s="15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>
        <f t="shared" si="6"/>
        <v>0</v>
      </c>
      <c r="AK39" s="8"/>
      <c r="AL39" s="8"/>
      <c r="AM39" s="8"/>
      <c r="AN39" s="8"/>
      <c r="AO39" s="8"/>
      <c r="AP39" s="8"/>
      <c r="AQ39" s="8"/>
    </row>
    <row r="40" spans="1:43" ht="12.75">
      <c r="A40" s="14"/>
      <c r="B40" s="3"/>
      <c r="C40" s="15" t="str">
        <f>Tracking!C48</f>
        <v>Other</v>
      </c>
      <c r="D40" s="15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>
        <f t="shared" si="6"/>
        <v>0</v>
      </c>
      <c r="AK40" s="8"/>
      <c r="AL40" s="8"/>
      <c r="AM40" s="8"/>
      <c r="AN40" s="8"/>
      <c r="AO40" s="8"/>
      <c r="AP40" s="8"/>
      <c r="AQ40" s="8"/>
    </row>
    <row r="41" spans="1:43" ht="12.75">
      <c r="A41" s="14"/>
      <c r="B41" s="3"/>
      <c r="C41" s="15" t="str">
        <f>Tracking!C49</f>
        <v>Other</v>
      </c>
      <c r="D41" s="15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>
        <f t="shared" si="6"/>
        <v>0</v>
      </c>
      <c r="AK41" s="8"/>
      <c r="AL41" s="8"/>
      <c r="AM41" s="8"/>
      <c r="AN41" s="8"/>
      <c r="AO41" s="8"/>
      <c r="AP41" s="8"/>
      <c r="AQ41" s="8"/>
    </row>
    <row r="42" spans="1:43" ht="12.75">
      <c r="A42" s="14"/>
      <c r="B42" s="3"/>
      <c r="C42" s="15"/>
      <c r="D42" s="15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8"/>
      <c r="AL42" s="8"/>
      <c r="AM42" s="8"/>
      <c r="AN42" s="8"/>
      <c r="AO42" s="8"/>
      <c r="AP42" s="8"/>
      <c r="AQ42" s="8"/>
    </row>
    <row r="43" spans="1:43" ht="12.75">
      <c r="A43" s="14"/>
      <c r="B43" s="3" t="str">
        <f>Comparison!B51</f>
        <v>Health</v>
      </c>
      <c r="C43" s="15"/>
      <c r="D43" s="15"/>
      <c r="E43" s="175">
        <f aca="true" t="shared" si="7" ref="E43:AJ43">SUM(E44:E50)</f>
        <v>0</v>
      </c>
      <c r="F43" s="175">
        <f t="shared" si="7"/>
        <v>0</v>
      </c>
      <c r="G43" s="175">
        <f t="shared" si="7"/>
        <v>0</v>
      </c>
      <c r="H43" s="175">
        <f t="shared" si="7"/>
        <v>0</v>
      </c>
      <c r="I43" s="175">
        <f t="shared" si="7"/>
        <v>0</v>
      </c>
      <c r="J43" s="175">
        <f t="shared" si="7"/>
        <v>0</v>
      </c>
      <c r="K43" s="175">
        <f t="shared" si="7"/>
        <v>0</v>
      </c>
      <c r="L43" s="175">
        <f t="shared" si="7"/>
        <v>0</v>
      </c>
      <c r="M43" s="175">
        <f t="shared" si="7"/>
        <v>0</v>
      </c>
      <c r="N43" s="175">
        <f t="shared" si="7"/>
        <v>0</v>
      </c>
      <c r="O43" s="175">
        <f t="shared" si="7"/>
        <v>0</v>
      </c>
      <c r="P43" s="175">
        <f t="shared" si="7"/>
        <v>0</v>
      </c>
      <c r="Q43" s="175">
        <f t="shared" si="7"/>
        <v>0</v>
      </c>
      <c r="R43" s="175">
        <f t="shared" si="7"/>
        <v>0</v>
      </c>
      <c r="S43" s="175">
        <f t="shared" si="7"/>
        <v>0</v>
      </c>
      <c r="T43" s="175">
        <f t="shared" si="7"/>
        <v>0</v>
      </c>
      <c r="U43" s="175">
        <f t="shared" si="7"/>
        <v>0</v>
      </c>
      <c r="V43" s="175">
        <f t="shared" si="7"/>
        <v>0</v>
      </c>
      <c r="W43" s="175">
        <f t="shared" si="7"/>
        <v>0</v>
      </c>
      <c r="X43" s="175">
        <f t="shared" si="7"/>
        <v>0</v>
      </c>
      <c r="Y43" s="175">
        <f t="shared" si="7"/>
        <v>0</v>
      </c>
      <c r="Z43" s="175">
        <f t="shared" si="7"/>
        <v>0</v>
      </c>
      <c r="AA43" s="175">
        <f t="shared" si="7"/>
        <v>0</v>
      </c>
      <c r="AB43" s="175">
        <f t="shared" si="7"/>
        <v>0</v>
      </c>
      <c r="AC43" s="175">
        <f t="shared" si="7"/>
        <v>0</v>
      </c>
      <c r="AD43" s="175">
        <f t="shared" si="7"/>
        <v>0</v>
      </c>
      <c r="AE43" s="175">
        <f t="shared" si="7"/>
        <v>0</v>
      </c>
      <c r="AF43" s="175">
        <f t="shared" si="7"/>
        <v>0</v>
      </c>
      <c r="AG43" s="175">
        <f t="shared" si="7"/>
        <v>0</v>
      </c>
      <c r="AH43" s="175">
        <f t="shared" si="7"/>
        <v>0</v>
      </c>
      <c r="AI43" s="175">
        <f t="shared" si="7"/>
        <v>0</v>
      </c>
      <c r="AJ43" s="176">
        <f t="shared" si="7"/>
        <v>0</v>
      </c>
      <c r="AK43" s="8"/>
      <c r="AL43" s="8"/>
      <c r="AM43" s="8"/>
      <c r="AN43" s="8"/>
      <c r="AO43" s="8"/>
      <c r="AP43" s="8"/>
      <c r="AQ43" s="8"/>
    </row>
    <row r="44" spans="1:43" ht="12.75">
      <c r="A44" s="14"/>
      <c r="B44" s="3"/>
      <c r="C44" s="15" t="str">
        <f>Tracking!C52</f>
        <v>Dental</v>
      </c>
      <c r="D44" s="15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>
        <f aca="true" t="shared" si="8" ref="AJ44:AJ50">SUM(E44:AI44)</f>
        <v>0</v>
      </c>
      <c r="AK44" s="8"/>
      <c r="AL44" s="8"/>
      <c r="AM44" s="8"/>
      <c r="AN44" s="8"/>
      <c r="AO44" s="8"/>
      <c r="AP44" s="8"/>
      <c r="AQ44" s="8"/>
    </row>
    <row r="45" spans="1:43" ht="12.75">
      <c r="A45" s="14"/>
      <c r="B45" s="3"/>
      <c r="C45" s="15" t="str">
        <f>Tracking!C53</f>
        <v>Medical</v>
      </c>
      <c r="D45" s="15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>
        <f t="shared" si="8"/>
        <v>0</v>
      </c>
      <c r="AK45" s="8"/>
      <c r="AL45" s="8"/>
      <c r="AM45" s="8"/>
      <c r="AN45" s="8"/>
      <c r="AO45" s="8"/>
      <c r="AP45" s="8"/>
      <c r="AQ45" s="8"/>
    </row>
    <row r="46" spans="1:43" ht="12.75">
      <c r="A46" s="14"/>
      <c r="B46" s="3"/>
      <c r="C46" s="15" t="str">
        <f>Tracking!C54</f>
        <v>Medication</v>
      </c>
      <c r="D46" s="15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>
        <f t="shared" si="8"/>
        <v>0</v>
      </c>
      <c r="AK46" s="8"/>
      <c r="AL46" s="8"/>
      <c r="AM46" s="8"/>
      <c r="AN46" s="8"/>
      <c r="AO46" s="8"/>
      <c r="AP46" s="8"/>
      <c r="AQ46" s="8"/>
    </row>
    <row r="47" spans="1:43" ht="12.75">
      <c r="A47" s="14"/>
      <c r="B47" s="3"/>
      <c r="C47" s="15" t="str">
        <f>Tracking!C55</f>
        <v>Vision/contacts</v>
      </c>
      <c r="D47" s="15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>
        <f t="shared" si="8"/>
        <v>0</v>
      </c>
      <c r="AK47" s="8"/>
      <c r="AL47" s="8"/>
      <c r="AM47" s="8"/>
      <c r="AN47" s="8"/>
      <c r="AO47" s="8"/>
      <c r="AP47" s="8"/>
      <c r="AQ47" s="8"/>
    </row>
    <row r="48" spans="1:43" ht="12.75">
      <c r="A48" s="14"/>
      <c r="B48" s="3"/>
      <c r="C48" s="15" t="str">
        <f>Tracking!C56</f>
        <v>Life Insurance</v>
      </c>
      <c r="D48" s="15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>
        <f t="shared" si="8"/>
        <v>0</v>
      </c>
      <c r="AK48" s="8"/>
      <c r="AL48" s="8"/>
      <c r="AM48" s="8"/>
      <c r="AN48" s="8"/>
      <c r="AO48" s="8"/>
      <c r="AP48" s="8"/>
      <c r="AQ48" s="8"/>
    </row>
    <row r="49" spans="1:43" ht="12.75">
      <c r="A49" s="14"/>
      <c r="B49" s="3"/>
      <c r="C49" s="15" t="str">
        <f>Tracking!C57</f>
        <v>Other</v>
      </c>
      <c r="D49" s="15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2">
        <f t="shared" si="8"/>
        <v>0</v>
      </c>
      <c r="AK49" s="8"/>
      <c r="AL49" s="8"/>
      <c r="AM49" s="8"/>
      <c r="AN49" s="8"/>
      <c r="AO49" s="8"/>
      <c r="AP49" s="8"/>
      <c r="AQ49" s="8"/>
    </row>
    <row r="50" spans="1:43" ht="12.75">
      <c r="A50" s="14"/>
      <c r="B50" s="3"/>
      <c r="C50" s="15" t="str">
        <f>Tracking!C58</f>
        <v>Other</v>
      </c>
      <c r="D50" s="15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>
        <f t="shared" si="8"/>
        <v>0</v>
      </c>
      <c r="AK50" s="8"/>
      <c r="AL50" s="8"/>
      <c r="AM50" s="8"/>
      <c r="AN50" s="8"/>
      <c r="AO50" s="8"/>
      <c r="AP50" s="8"/>
      <c r="AQ50" s="8"/>
    </row>
    <row r="51" spans="1:43" ht="12.75">
      <c r="A51" s="14"/>
      <c r="B51" s="3"/>
      <c r="C51" s="15"/>
      <c r="D51" s="15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2"/>
      <c r="AK51" s="8"/>
      <c r="AL51" s="8"/>
      <c r="AM51" s="8"/>
      <c r="AN51" s="8"/>
      <c r="AO51" s="8"/>
      <c r="AP51" s="8"/>
      <c r="AQ51" s="8"/>
    </row>
    <row r="52" spans="1:43" ht="12.75">
      <c r="A52" s="14"/>
      <c r="B52" s="3" t="str">
        <f>Comparison!B60</f>
        <v>Entertainment</v>
      </c>
      <c r="C52" s="15"/>
      <c r="D52" s="15"/>
      <c r="E52" s="175">
        <f aca="true" t="shared" si="9" ref="E52:AJ52">SUM(E53:E62)</f>
        <v>0</v>
      </c>
      <c r="F52" s="175">
        <f t="shared" si="9"/>
        <v>0</v>
      </c>
      <c r="G52" s="175">
        <f t="shared" si="9"/>
        <v>0</v>
      </c>
      <c r="H52" s="175">
        <f t="shared" si="9"/>
        <v>0</v>
      </c>
      <c r="I52" s="175">
        <f t="shared" si="9"/>
        <v>0</v>
      </c>
      <c r="J52" s="175">
        <f t="shared" si="9"/>
        <v>0</v>
      </c>
      <c r="K52" s="175">
        <f t="shared" si="9"/>
        <v>0</v>
      </c>
      <c r="L52" s="175">
        <f t="shared" si="9"/>
        <v>0</v>
      </c>
      <c r="M52" s="175">
        <f t="shared" si="9"/>
        <v>0</v>
      </c>
      <c r="N52" s="175">
        <f t="shared" si="9"/>
        <v>0</v>
      </c>
      <c r="O52" s="175">
        <f t="shared" si="9"/>
        <v>0</v>
      </c>
      <c r="P52" s="175">
        <f t="shared" si="9"/>
        <v>0</v>
      </c>
      <c r="Q52" s="175">
        <f t="shared" si="9"/>
        <v>0</v>
      </c>
      <c r="R52" s="175">
        <f t="shared" si="9"/>
        <v>0</v>
      </c>
      <c r="S52" s="175">
        <f t="shared" si="9"/>
        <v>0</v>
      </c>
      <c r="T52" s="175">
        <f t="shared" si="9"/>
        <v>0</v>
      </c>
      <c r="U52" s="175">
        <f t="shared" si="9"/>
        <v>0</v>
      </c>
      <c r="V52" s="175">
        <f t="shared" si="9"/>
        <v>0</v>
      </c>
      <c r="W52" s="175">
        <f t="shared" si="9"/>
        <v>0</v>
      </c>
      <c r="X52" s="175">
        <f t="shared" si="9"/>
        <v>0</v>
      </c>
      <c r="Y52" s="175">
        <f t="shared" si="9"/>
        <v>0</v>
      </c>
      <c r="Z52" s="175">
        <f t="shared" si="9"/>
        <v>0</v>
      </c>
      <c r="AA52" s="175">
        <f t="shared" si="9"/>
        <v>0</v>
      </c>
      <c r="AB52" s="175">
        <f t="shared" si="9"/>
        <v>0</v>
      </c>
      <c r="AC52" s="175">
        <f t="shared" si="9"/>
        <v>0</v>
      </c>
      <c r="AD52" s="175">
        <f t="shared" si="9"/>
        <v>0</v>
      </c>
      <c r="AE52" s="175">
        <f t="shared" si="9"/>
        <v>0</v>
      </c>
      <c r="AF52" s="175">
        <f t="shared" si="9"/>
        <v>0</v>
      </c>
      <c r="AG52" s="175">
        <f t="shared" si="9"/>
        <v>0</v>
      </c>
      <c r="AH52" s="175">
        <f t="shared" si="9"/>
        <v>0</v>
      </c>
      <c r="AI52" s="175">
        <f t="shared" si="9"/>
        <v>0</v>
      </c>
      <c r="AJ52" s="176">
        <f t="shared" si="9"/>
        <v>0</v>
      </c>
      <c r="AK52" s="8"/>
      <c r="AL52" s="8"/>
      <c r="AM52" s="8"/>
      <c r="AN52" s="8"/>
      <c r="AO52" s="8"/>
      <c r="AP52" s="8"/>
      <c r="AQ52" s="8"/>
    </row>
    <row r="53" spans="1:43" ht="12.75">
      <c r="A53" s="14"/>
      <c r="B53" s="3"/>
      <c r="C53" s="15" t="str">
        <f>Tracking!C61</f>
        <v>Memberships</v>
      </c>
      <c r="D53" s="15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>
        <f aca="true" t="shared" si="10" ref="AJ53:AJ62">SUM(E53:AI53)</f>
        <v>0</v>
      </c>
      <c r="AK53" s="8"/>
      <c r="AL53" s="8"/>
      <c r="AM53" s="8"/>
      <c r="AN53" s="8"/>
      <c r="AO53" s="8"/>
      <c r="AP53" s="8"/>
      <c r="AQ53" s="8"/>
    </row>
    <row r="54" spans="1:43" ht="12.75">
      <c r="A54" s="14"/>
      <c r="B54" s="3"/>
      <c r="C54" s="15" t="str">
        <f>Tracking!C62</f>
        <v>Dining out</v>
      </c>
      <c r="D54" s="15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2">
        <f t="shared" si="10"/>
        <v>0</v>
      </c>
      <c r="AK54" s="8"/>
      <c r="AL54" s="8"/>
      <c r="AM54" s="8"/>
      <c r="AN54" s="8"/>
      <c r="AO54" s="8"/>
      <c r="AP54" s="8"/>
      <c r="AQ54" s="8"/>
    </row>
    <row r="55" spans="1:43" ht="12.75">
      <c r="A55" s="14"/>
      <c r="B55" s="3"/>
      <c r="C55" s="15" t="str">
        <f>Tracking!C63</f>
        <v>Events</v>
      </c>
      <c r="D55" s="15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2">
        <f t="shared" si="10"/>
        <v>0</v>
      </c>
      <c r="AK55" s="8"/>
      <c r="AL55" s="8"/>
      <c r="AM55" s="8"/>
      <c r="AN55" s="8"/>
      <c r="AO55" s="8"/>
      <c r="AP55" s="8"/>
      <c r="AQ55" s="8"/>
    </row>
    <row r="56" spans="1:43" ht="12.75">
      <c r="A56" s="14"/>
      <c r="B56" s="3"/>
      <c r="C56" s="15" t="str">
        <f>Tracking!C64</f>
        <v>Subscriptions</v>
      </c>
      <c r="D56" s="15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2">
        <f t="shared" si="10"/>
        <v>0</v>
      </c>
      <c r="AK56" s="8"/>
      <c r="AL56" s="8"/>
      <c r="AM56" s="8"/>
      <c r="AN56" s="8"/>
      <c r="AO56" s="8"/>
      <c r="AP56" s="8"/>
      <c r="AQ56" s="8"/>
    </row>
    <row r="57" spans="1:43" ht="12.75">
      <c r="A57" s="14"/>
      <c r="B57" s="3"/>
      <c r="C57" s="15" t="str">
        <f>Tracking!C65</f>
        <v>Movies</v>
      </c>
      <c r="D57" s="15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2">
        <f t="shared" si="10"/>
        <v>0</v>
      </c>
      <c r="AK57" s="8"/>
      <c r="AL57" s="8"/>
      <c r="AM57" s="8"/>
      <c r="AN57" s="8"/>
      <c r="AO57" s="8"/>
      <c r="AP57" s="8"/>
      <c r="AQ57" s="8"/>
    </row>
    <row r="58" spans="1:43" ht="12.75">
      <c r="A58" s="14"/>
      <c r="B58" s="3"/>
      <c r="C58" s="15" t="str">
        <f>Tracking!C66</f>
        <v>Music</v>
      </c>
      <c r="D58" s="15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>
        <f t="shared" si="10"/>
        <v>0</v>
      </c>
      <c r="AK58" s="8"/>
      <c r="AL58" s="8"/>
      <c r="AM58" s="8"/>
      <c r="AN58" s="8"/>
      <c r="AO58" s="8"/>
      <c r="AP58" s="8"/>
      <c r="AQ58" s="8"/>
    </row>
    <row r="59" spans="1:43" ht="12.75">
      <c r="A59" s="14"/>
      <c r="B59" s="3"/>
      <c r="C59" s="15" t="str">
        <f>Tracking!C67</f>
        <v>Hobbies</v>
      </c>
      <c r="D59" s="15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2">
        <f t="shared" si="10"/>
        <v>0</v>
      </c>
      <c r="AK59" s="8"/>
      <c r="AL59" s="8"/>
      <c r="AM59" s="8"/>
      <c r="AN59" s="8"/>
      <c r="AO59" s="8"/>
      <c r="AP59" s="8"/>
      <c r="AQ59" s="8"/>
    </row>
    <row r="60" spans="1:43" ht="12.75">
      <c r="A60" s="14"/>
      <c r="B60" s="3"/>
      <c r="C60" s="15" t="str">
        <f>Tracking!C68</f>
        <v>Travel/ Vacation</v>
      </c>
      <c r="D60" s="15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>
        <f t="shared" si="10"/>
        <v>0</v>
      </c>
      <c r="AK60" s="8"/>
      <c r="AL60" s="8"/>
      <c r="AM60" s="8"/>
      <c r="AN60" s="8"/>
      <c r="AO60" s="8"/>
      <c r="AP60" s="8"/>
      <c r="AQ60" s="8"/>
    </row>
    <row r="61" spans="1:43" ht="12.75">
      <c r="A61" s="14"/>
      <c r="B61" s="3"/>
      <c r="C61" s="15" t="str">
        <f>Tracking!C69</f>
        <v>Other</v>
      </c>
      <c r="D61" s="15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2">
        <f t="shared" si="10"/>
        <v>0</v>
      </c>
      <c r="AK61" s="8"/>
      <c r="AL61" s="8"/>
      <c r="AM61" s="8"/>
      <c r="AN61" s="8"/>
      <c r="AO61" s="8"/>
      <c r="AP61" s="8"/>
      <c r="AQ61" s="8"/>
    </row>
    <row r="62" spans="1:43" ht="12.75">
      <c r="A62" s="14"/>
      <c r="B62" s="3"/>
      <c r="C62" s="15" t="str">
        <f>Tracking!C70</f>
        <v>Other</v>
      </c>
      <c r="D62" s="15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2">
        <f t="shared" si="10"/>
        <v>0</v>
      </c>
      <c r="AK62" s="8"/>
      <c r="AL62" s="8"/>
      <c r="AM62" s="8"/>
      <c r="AN62" s="8"/>
      <c r="AO62" s="8"/>
      <c r="AP62" s="8"/>
      <c r="AQ62" s="8"/>
    </row>
    <row r="63" spans="1:43" ht="12.75">
      <c r="A63" s="14"/>
      <c r="B63" s="3"/>
      <c r="C63" s="15"/>
      <c r="D63" s="15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4"/>
      <c r="AK63" s="8"/>
      <c r="AL63" s="8"/>
      <c r="AM63" s="8"/>
      <c r="AN63" s="8"/>
      <c r="AO63" s="8"/>
      <c r="AP63" s="8"/>
      <c r="AQ63" s="8"/>
    </row>
    <row r="64" spans="1:43" ht="12.75">
      <c r="A64" s="14"/>
      <c r="B64" s="3" t="str">
        <f>Comparison!B72</f>
        <v>Miscellaneous</v>
      </c>
      <c r="C64" s="15"/>
      <c r="D64" s="15"/>
      <c r="E64" s="175">
        <f aca="true" t="shared" si="11" ref="E64:AJ64">SUM(E65:E76)</f>
        <v>0</v>
      </c>
      <c r="F64" s="175">
        <f t="shared" si="11"/>
        <v>0</v>
      </c>
      <c r="G64" s="175">
        <f t="shared" si="11"/>
        <v>0</v>
      </c>
      <c r="H64" s="175">
        <f t="shared" si="11"/>
        <v>0</v>
      </c>
      <c r="I64" s="175">
        <f t="shared" si="11"/>
        <v>0</v>
      </c>
      <c r="J64" s="175">
        <f t="shared" si="11"/>
        <v>0</v>
      </c>
      <c r="K64" s="175">
        <f t="shared" si="11"/>
        <v>0</v>
      </c>
      <c r="L64" s="175">
        <f t="shared" si="11"/>
        <v>0</v>
      </c>
      <c r="M64" s="175">
        <f t="shared" si="11"/>
        <v>0</v>
      </c>
      <c r="N64" s="175">
        <f t="shared" si="11"/>
        <v>0</v>
      </c>
      <c r="O64" s="175">
        <f t="shared" si="11"/>
        <v>0</v>
      </c>
      <c r="P64" s="175">
        <f t="shared" si="11"/>
        <v>0</v>
      </c>
      <c r="Q64" s="175">
        <f t="shared" si="11"/>
        <v>0</v>
      </c>
      <c r="R64" s="175">
        <f t="shared" si="11"/>
        <v>0</v>
      </c>
      <c r="S64" s="175">
        <f t="shared" si="11"/>
        <v>0</v>
      </c>
      <c r="T64" s="175">
        <f t="shared" si="11"/>
        <v>0</v>
      </c>
      <c r="U64" s="175">
        <f t="shared" si="11"/>
        <v>0</v>
      </c>
      <c r="V64" s="175">
        <f t="shared" si="11"/>
        <v>0</v>
      </c>
      <c r="W64" s="175">
        <f t="shared" si="11"/>
        <v>0</v>
      </c>
      <c r="X64" s="175">
        <f t="shared" si="11"/>
        <v>0</v>
      </c>
      <c r="Y64" s="175">
        <f t="shared" si="11"/>
        <v>0</v>
      </c>
      <c r="Z64" s="175">
        <f t="shared" si="11"/>
        <v>0</v>
      </c>
      <c r="AA64" s="175">
        <f t="shared" si="11"/>
        <v>0</v>
      </c>
      <c r="AB64" s="175">
        <f t="shared" si="11"/>
        <v>0</v>
      </c>
      <c r="AC64" s="175">
        <f t="shared" si="11"/>
        <v>0</v>
      </c>
      <c r="AD64" s="175">
        <f t="shared" si="11"/>
        <v>0</v>
      </c>
      <c r="AE64" s="175">
        <f t="shared" si="11"/>
        <v>0</v>
      </c>
      <c r="AF64" s="175">
        <f t="shared" si="11"/>
        <v>0</v>
      </c>
      <c r="AG64" s="175">
        <f t="shared" si="11"/>
        <v>0</v>
      </c>
      <c r="AH64" s="175">
        <f t="shared" si="11"/>
        <v>0</v>
      </c>
      <c r="AI64" s="175">
        <f t="shared" si="11"/>
        <v>0</v>
      </c>
      <c r="AJ64" s="176">
        <f t="shared" si="11"/>
        <v>0</v>
      </c>
      <c r="AK64" s="8"/>
      <c r="AL64" s="8"/>
      <c r="AM64" s="8"/>
      <c r="AN64" s="8"/>
      <c r="AO64" s="8"/>
      <c r="AP64" s="8"/>
      <c r="AQ64" s="8"/>
    </row>
    <row r="65" spans="1:43" ht="12.75">
      <c r="A65" s="14"/>
      <c r="B65" s="3"/>
      <c r="C65" s="15" t="str">
        <f>Tracking!C73</f>
        <v>Dry Cleaning</v>
      </c>
      <c r="D65" s="15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>
        <f aca="true" t="shared" si="12" ref="AJ65:AJ76">SUM(E65:AI65)</f>
        <v>0</v>
      </c>
      <c r="AK65" s="8"/>
      <c r="AL65" s="8"/>
      <c r="AM65" s="8"/>
      <c r="AN65" s="8"/>
      <c r="AO65" s="8"/>
      <c r="AP65" s="8"/>
      <c r="AQ65" s="8"/>
    </row>
    <row r="66" spans="1:43" ht="12.75">
      <c r="A66" s="14"/>
      <c r="B66" s="3"/>
      <c r="C66" s="15" t="str">
        <f>Tracking!C74</f>
        <v>New Clothes</v>
      </c>
      <c r="D66" s="15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2">
        <f t="shared" si="12"/>
        <v>0</v>
      </c>
      <c r="AK66" s="8"/>
      <c r="AL66" s="8"/>
      <c r="AM66" s="8"/>
      <c r="AN66" s="8"/>
      <c r="AO66" s="8"/>
      <c r="AP66" s="8"/>
      <c r="AQ66" s="8"/>
    </row>
    <row r="67" spans="1:43" ht="12.75">
      <c r="A67" s="14"/>
      <c r="B67" s="3"/>
      <c r="C67" s="15" t="str">
        <f>Tracking!C75</f>
        <v>Donations</v>
      </c>
      <c r="D67" s="15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>
        <f t="shared" si="12"/>
        <v>0</v>
      </c>
      <c r="AK67" s="8"/>
      <c r="AL67" s="8"/>
      <c r="AM67" s="8"/>
      <c r="AN67" s="8"/>
      <c r="AO67" s="8"/>
      <c r="AP67" s="8"/>
      <c r="AQ67" s="8"/>
    </row>
    <row r="68" spans="1:43" ht="12.75">
      <c r="A68" s="14"/>
      <c r="B68" s="3"/>
      <c r="C68" s="15" t="str">
        <f>Tracking!C76</f>
        <v>Child Care</v>
      </c>
      <c r="D68" s="15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2">
        <f t="shared" si="12"/>
        <v>0</v>
      </c>
      <c r="AK68" s="8"/>
      <c r="AL68" s="8"/>
      <c r="AM68" s="8"/>
      <c r="AN68" s="8"/>
      <c r="AO68" s="8"/>
      <c r="AP68" s="8"/>
      <c r="AQ68" s="8"/>
    </row>
    <row r="69" spans="1:43" ht="12.75">
      <c r="A69" s="14"/>
      <c r="B69" s="3"/>
      <c r="C69" s="15" t="str">
        <f>Tracking!C77</f>
        <v>Tuition</v>
      </c>
      <c r="D69" s="15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>
        <f t="shared" si="12"/>
        <v>0</v>
      </c>
      <c r="AK69" s="8"/>
      <c r="AL69" s="8"/>
      <c r="AM69" s="8"/>
      <c r="AN69" s="8"/>
      <c r="AO69" s="8"/>
      <c r="AP69" s="8"/>
      <c r="AQ69" s="8"/>
    </row>
    <row r="70" spans="1:43" ht="12.75">
      <c r="A70" s="14"/>
      <c r="B70" s="3"/>
      <c r="C70" s="15" t="str">
        <f>Tracking!C78</f>
        <v>College Loans</v>
      </c>
      <c r="D70" s="15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>
        <f t="shared" si="12"/>
        <v>0</v>
      </c>
      <c r="AK70" s="8"/>
      <c r="AL70" s="8"/>
      <c r="AM70" s="8"/>
      <c r="AN70" s="8"/>
      <c r="AO70" s="8"/>
      <c r="AP70" s="8"/>
      <c r="AQ70" s="8"/>
    </row>
    <row r="71" spans="1:43" ht="12.75">
      <c r="A71" s="14"/>
      <c r="B71" s="3"/>
      <c r="C71" s="15" t="str">
        <f>Tracking!C79</f>
        <v>Pocket Money</v>
      </c>
      <c r="D71" s="15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>
        <f t="shared" si="12"/>
        <v>0</v>
      </c>
      <c r="AK71" s="8"/>
      <c r="AL71" s="8"/>
      <c r="AM71" s="8"/>
      <c r="AN71" s="8"/>
      <c r="AO71" s="8"/>
      <c r="AP71" s="8"/>
      <c r="AQ71" s="8"/>
    </row>
    <row r="72" spans="1:43" ht="12.75">
      <c r="A72" s="14"/>
      <c r="B72" s="3"/>
      <c r="C72" s="15" t="str">
        <f>Tracking!C80</f>
        <v>Gifts</v>
      </c>
      <c r="D72" s="15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2">
        <f t="shared" si="12"/>
        <v>0</v>
      </c>
      <c r="AK72" s="8"/>
      <c r="AL72" s="8"/>
      <c r="AM72" s="8"/>
      <c r="AN72" s="8"/>
      <c r="AO72" s="8"/>
      <c r="AP72" s="8"/>
      <c r="AQ72" s="8"/>
    </row>
    <row r="73" spans="1:43" ht="12.75">
      <c r="A73" s="14"/>
      <c r="B73" s="3"/>
      <c r="C73" s="15" t="str">
        <f>Tracking!C81</f>
        <v>Credit Card</v>
      </c>
      <c r="D73" s="15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2">
        <f t="shared" si="12"/>
        <v>0</v>
      </c>
      <c r="AK73" s="8"/>
      <c r="AL73" s="8"/>
      <c r="AM73" s="8"/>
      <c r="AN73" s="8"/>
      <c r="AO73" s="8"/>
      <c r="AP73" s="8"/>
      <c r="AQ73" s="8"/>
    </row>
    <row r="74" spans="1:43" ht="12.75">
      <c r="A74" s="14"/>
      <c r="B74" s="3"/>
      <c r="C74" s="15" t="str">
        <f>Tracking!C82</f>
        <v>Other</v>
      </c>
      <c r="D74" s="15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2">
        <f t="shared" si="12"/>
        <v>0</v>
      </c>
      <c r="AK74" s="8"/>
      <c r="AL74" s="8"/>
      <c r="AM74" s="8"/>
      <c r="AN74" s="8"/>
      <c r="AO74" s="8"/>
      <c r="AP74" s="8"/>
      <c r="AQ74" s="8"/>
    </row>
    <row r="75" spans="1:43" ht="12.75">
      <c r="A75" s="14"/>
      <c r="B75" s="3"/>
      <c r="C75" s="15" t="str">
        <f>Tracking!C83</f>
        <v>Other</v>
      </c>
      <c r="D75" s="15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2">
        <f t="shared" si="12"/>
        <v>0</v>
      </c>
      <c r="AK75" s="8"/>
      <c r="AL75" s="8"/>
      <c r="AM75" s="8"/>
      <c r="AN75" s="8"/>
      <c r="AO75" s="8"/>
      <c r="AP75" s="8"/>
      <c r="AQ75" s="8"/>
    </row>
    <row r="76" spans="1:43" ht="12.75">
      <c r="A76" s="14"/>
      <c r="B76" s="3"/>
      <c r="C76" s="15" t="str">
        <f>Tracking!C84</f>
        <v>Other</v>
      </c>
      <c r="D76" s="15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2">
        <f t="shared" si="12"/>
        <v>0</v>
      </c>
      <c r="AK76" s="8"/>
      <c r="AL76" s="8"/>
      <c r="AM76" s="8"/>
      <c r="AN76" s="8"/>
      <c r="AO76" s="8"/>
      <c r="AP76" s="8"/>
      <c r="AQ76" s="8"/>
    </row>
    <row r="77" spans="1:43" ht="12.75">
      <c r="A77" s="14"/>
      <c r="B77" s="4"/>
      <c r="C77" s="17"/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8"/>
      <c r="AK77" s="8"/>
      <c r="AL77" s="8"/>
      <c r="AM77" s="8"/>
      <c r="AN77" s="8"/>
      <c r="AO77" s="8"/>
      <c r="AP77" s="8"/>
      <c r="AQ77" s="8"/>
    </row>
    <row r="78" spans="1:43" ht="12.75">
      <c r="A78" s="14"/>
      <c r="B78" s="14"/>
      <c r="C78" s="14"/>
      <c r="D78" s="3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8"/>
      <c r="AO78" s="8"/>
      <c r="AP78" s="8"/>
      <c r="AQ78" s="8"/>
    </row>
    <row r="79" spans="1:43" ht="12.75">
      <c r="A79" s="14"/>
      <c r="B79" s="14"/>
      <c r="C79" s="14"/>
      <c r="D79" s="3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8"/>
      <c r="AO79" s="8"/>
      <c r="AP79" s="8"/>
      <c r="AQ79" s="8"/>
    </row>
    <row r="80" spans="1:43" ht="12.75">
      <c r="A80" s="14"/>
      <c r="B80" s="14"/>
      <c r="C80" s="14"/>
      <c r="D80" s="3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8"/>
      <c r="AO80" s="8"/>
      <c r="AP80" s="8"/>
      <c r="AQ80" s="8"/>
    </row>
    <row r="81" spans="1:43" ht="12.75">
      <c r="A81" s="14"/>
      <c r="B81" s="14"/>
      <c r="C81" s="14"/>
      <c r="D81" s="3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8"/>
      <c r="AO81" s="8"/>
      <c r="AP81" s="8"/>
      <c r="AQ81" s="8"/>
    </row>
    <row r="82" spans="1:43" ht="12.75">
      <c r="A82" s="14"/>
      <c r="B82" s="14"/>
      <c r="C82" s="14"/>
      <c r="D82" s="3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8"/>
      <c r="AO82" s="8"/>
      <c r="AP82" s="8"/>
      <c r="AQ82" s="8"/>
    </row>
    <row r="83" spans="1:43" ht="12.75">
      <c r="A83" s="14"/>
      <c r="B83" s="14"/>
      <c r="C83" s="14"/>
      <c r="D83" s="3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8"/>
      <c r="AO83" s="8"/>
      <c r="AP83" s="8"/>
      <c r="AQ83" s="8"/>
    </row>
    <row r="84" spans="1:43" ht="12.75">
      <c r="A84" s="14"/>
      <c r="B84" s="14"/>
      <c r="C84" s="14"/>
      <c r="D84" s="3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8"/>
      <c r="AO84" s="8"/>
      <c r="AP84" s="8"/>
      <c r="AQ84" s="8"/>
    </row>
    <row r="85" spans="1:43" ht="12.75">
      <c r="A85" s="14"/>
      <c r="B85" s="14"/>
      <c r="C85" s="14"/>
      <c r="D85" s="3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8"/>
      <c r="AO85" s="8"/>
      <c r="AP85" s="8"/>
      <c r="AQ85" s="8"/>
    </row>
    <row r="86" spans="1:43" ht="12.75">
      <c r="A86" s="14"/>
      <c r="B86" s="14"/>
      <c r="C86" s="14"/>
      <c r="D86" s="3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8"/>
      <c r="AO86" s="8"/>
      <c r="AP86" s="8"/>
      <c r="AQ86" s="8"/>
    </row>
    <row r="87" spans="1:43" ht="12.75">
      <c r="A87" s="14"/>
      <c r="B87" s="14"/>
      <c r="C87" s="14"/>
      <c r="D87" s="3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8"/>
      <c r="AO87" s="8"/>
      <c r="AP87" s="8"/>
      <c r="AQ87" s="8"/>
    </row>
    <row r="88" spans="1:43" ht="12.75">
      <c r="A88" s="14"/>
      <c r="B88" s="14"/>
      <c r="C88" s="14"/>
      <c r="D88" s="3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8"/>
      <c r="AO88" s="8"/>
      <c r="AP88" s="8"/>
      <c r="AQ88" s="8"/>
    </row>
    <row r="89" spans="1:43" ht="12.75">
      <c r="A89" s="14"/>
      <c r="B89" s="14"/>
      <c r="C89" s="14"/>
      <c r="D89" s="3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8"/>
      <c r="AO89" s="8"/>
      <c r="AP89" s="8"/>
      <c r="AQ89" s="8"/>
    </row>
    <row r="90" spans="1:43" ht="12.75">
      <c r="A90" s="14"/>
      <c r="B90" s="14"/>
      <c r="C90" s="14"/>
      <c r="D90" s="3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8"/>
      <c r="AO90" s="8"/>
      <c r="AP90" s="8"/>
      <c r="AQ90" s="8"/>
    </row>
    <row r="91" spans="1:43" ht="12.75">
      <c r="A91" s="14"/>
      <c r="B91" s="14"/>
      <c r="C91" s="14"/>
      <c r="D91" s="3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8"/>
      <c r="AO91" s="8"/>
      <c r="AP91" s="8"/>
      <c r="AQ91" s="8"/>
    </row>
    <row r="92" spans="1:43" ht="12.75">
      <c r="A92" s="14"/>
      <c r="B92" s="14"/>
      <c r="C92" s="14"/>
      <c r="D92" s="3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8"/>
      <c r="AO92" s="8"/>
      <c r="AP92" s="8"/>
      <c r="AQ92" s="8"/>
    </row>
    <row r="93" spans="1:43" ht="12.75">
      <c r="A93" s="14"/>
      <c r="B93" s="8"/>
      <c r="C93" s="8"/>
      <c r="D93" s="2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12.75">
      <c r="A94" s="21"/>
      <c r="B94" s="8"/>
      <c r="C94" s="8"/>
      <c r="D94" s="2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12.75">
      <c r="A95" s="21"/>
      <c r="B95" s="8"/>
      <c r="C95" s="8"/>
      <c r="D95" s="2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12.75">
      <c r="A96" s="8"/>
      <c r="B96" s="8"/>
      <c r="C96" s="8"/>
      <c r="D96" s="2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ht="12.75">
      <c r="D97" s="34"/>
    </row>
    <row r="98" ht="12.75">
      <c r="D98" s="34"/>
    </row>
    <row r="99" ht="12.75">
      <c r="D99" s="34"/>
    </row>
  </sheetData>
  <sheetProtection password="9C9F" sheet="1" scenarios="1" formatCells="0" formatColumns="0" formatRows="0"/>
  <conditionalFormatting sqref="AB18:AC18">
    <cfRule type="expression" priority="1" dxfId="0" stopIfTrue="1">
      <formula>AB18&lt;0</formula>
    </cfRule>
  </conditionalFormatting>
  <printOptions/>
  <pageMargins left="0.45" right="0.52" top="0.51" bottom="0.53" header="0.5" footer="0.5"/>
  <pageSetup fitToHeight="1" fitToWidth="1" horizontalDpi="600" verticalDpi="600" orientation="landscape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18"/>
    <pageSetUpPr fitToPage="1"/>
  </sheetPr>
  <dimension ref="A1:AQ99"/>
  <sheetViews>
    <sheetView showGridLines="0" showRowColHeaders="0" workbookViewId="0" topLeftCell="A1">
      <selection activeCell="D9" sqref="D9"/>
    </sheetView>
  </sheetViews>
  <sheetFormatPr defaultColWidth="9.140625" defaultRowHeight="12.75"/>
  <cols>
    <col min="1" max="1" width="3.28125" style="9" customWidth="1"/>
    <col min="2" max="2" width="2.00390625" style="9" customWidth="1"/>
    <col min="3" max="3" width="22.421875" style="9" customWidth="1"/>
    <col min="4" max="4" width="1.7109375" style="9" customWidth="1"/>
    <col min="5" max="35" width="7.421875" style="9" customWidth="1"/>
    <col min="36" max="16384" width="9.140625" style="9" customWidth="1"/>
  </cols>
  <sheetData>
    <row r="1" spans="1:43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3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2.75">
      <c r="A4" s="8"/>
      <c r="B4" s="8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27.75" customHeight="1">
      <c r="A5" s="8"/>
      <c r="B5" s="10"/>
      <c r="C5" s="2"/>
      <c r="D5" s="8"/>
      <c r="E5" s="25"/>
      <c r="F5" s="26"/>
      <c r="G5" s="50" t="s">
        <v>204</v>
      </c>
      <c r="H5" s="8"/>
      <c r="I5" s="8"/>
      <c r="J5" s="27"/>
      <c r="K5" s="28"/>
      <c r="L5" s="28"/>
      <c r="M5" s="2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13.5" customHeight="1">
      <c r="A6" s="8"/>
      <c r="B6" s="8"/>
      <c r="C6" s="8"/>
      <c r="D6" s="8"/>
      <c r="E6" s="8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7.5" customHeight="1">
      <c r="A7" s="14"/>
      <c r="B7" s="19"/>
      <c r="C7" s="20"/>
      <c r="D7" s="8"/>
      <c r="E7" s="20"/>
      <c r="F7" s="20"/>
      <c r="G7" s="2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22.5" customHeight="1">
      <c r="A8" s="14"/>
      <c r="B8" s="5"/>
      <c r="C8" s="12"/>
      <c r="D8" s="12"/>
      <c r="E8" s="6" t="s">
        <v>110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 t="s">
        <v>116</v>
      </c>
      <c r="L8" s="6" t="s">
        <v>117</v>
      </c>
      <c r="M8" s="6" t="s">
        <v>118</v>
      </c>
      <c r="N8" s="6" t="s">
        <v>119</v>
      </c>
      <c r="O8" s="6" t="s">
        <v>120</v>
      </c>
      <c r="P8" s="6" t="s">
        <v>121</v>
      </c>
      <c r="Q8" s="6" t="s">
        <v>122</v>
      </c>
      <c r="R8" s="6" t="s">
        <v>123</v>
      </c>
      <c r="S8" s="6" t="s">
        <v>124</v>
      </c>
      <c r="T8" s="6" t="s">
        <v>125</v>
      </c>
      <c r="U8" s="6" t="s">
        <v>126</v>
      </c>
      <c r="V8" s="6" t="s">
        <v>127</v>
      </c>
      <c r="W8" s="6" t="s">
        <v>128</v>
      </c>
      <c r="X8" s="6" t="s">
        <v>129</v>
      </c>
      <c r="Y8" s="6" t="s">
        <v>130</v>
      </c>
      <c r="Z8" s="6" t="s">
        <v>131</v>
      </c>
      <c r="AA8" s="6" t="s">
        <v>132</v>
      </c>
      <c r="AB8" s="6" t="s">
        <v>133</v>
      </c>
      <c r="AC8" s="6" t="s">
        <v>134</v>
      </c>
      <c r="AD8" s="6" t="s">
        <v>135</v>
      </c>
      <c r="AE8" s="6" t="s">
        <v>136</v>
      </c>
      <c r="AF8" s="6" t="s">
        <v>137</v>
      </c>
      <c r="AG8" s="6" t="s">
        <v>138</v>
      </c>
      <c r="AH8" s="6" t="s">
        <v>139</v>
      </c>
      <c r="AI8" s="6" t="s">
        <v>140</v>
      </c>
      <c r="AJ8" s="7" t="s">
        <v>100</v>
      </c>
      <c r="AK8" s="8"/>
      <c r="AL8" s="8"/>
      <c r="AM8" s="8"/>
      <c r="AN8" s="8"/>
      <c r="AO8" s="8"/>
      <c r="AP8" s="8"/>
      <c r="AQ8" s="8"/>
    </row>
    <row r="9" spans="1:43" ht="14.25" customHeight="1">
      <c r="A9" s="14"/>
      <c r="B9" s="13" t="s">
        <v>141</v>
      </c>
      <c r="C9" s="31"/>
      <c r="D9" s="32"/>
      <c r="E9" s="167">
        <f aca="true" t="shared" si="0" ref="E9:AJ9">E10+E20+E32+E43+E52+E64</f>
        <v>0</v>
      </c>
      <c r="F9" s="167">
        <f t="shared" si="0"/>
        <v>0</v>
      </c>
      <c r="G9" s="167">
        <f t="shared" si="0"/>
        <v>0</v>
      </c>
      <c r="H9" s="167">
        <f t="shared" si="0"/>
        <v>0</v>
      </c>
      <c r="I9" s="167">
        <f t="shared" si="0"/>
        <v>0</v>
      </c>
      <c r="J9" s="167">
        <f t="shared" si="0"/>
        <v>0</v>
      </c>
      <c r="K9" s="167">
        <f t="shared" si="0"/>
        <v>0</v>
      </c>
      <c r="L9" s="167">
        <f t="shared" si="0"/>
        <v>0</v>
      </c>
      <c r="M9" s="167">
        <f t="shared" si="0"/>
        <v>0</v>
      </c>
      <c r="N9" s="167">
        <f t="shared" si="0"/>
        <v>0</v>
      </c>
      <c r="O9" s="167">
        <f t="shared" si="0"/>
        <v>0</v>
      </c>
      <c r="P9" s="167">
        <f t="shared" si="0"/>
        <v>0</v>
      </c>
      <c r="Q9" s="167">
        <f t="shared" si="0"/>
        <v>0</v>
      </c>
      <c r="R9" s="167">
        <f t="shared" si="0"/>
        <v>0</v>
      </c>
      <c r="S9" s="167">
        <f t="shared" si="0"/>
        <v>0</v>
      </c>
      <c r="T9" s="167">
        <f t="shared" si="0"/>
        <v>0</v>
      </c>
      <c r="U9" s="167">
        <f t="shared" si="0"/>
        <v>0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  <c r="AH9" s="167">
        <f t="shared" si="0"/>
        <v>0</v>
      </c>
      <c r="AI9" s="167">
        <f t="shared" si="0"/>
        <v>0</v>
      </c>
      <c r="AJ9" s="168">
        <f t="shared" si="0"/>
        <v>0</v>
      </c>
      <c r="AK9" s="8"/>
      <c r="AL9" s="8"/>
      <c r="AM9" s="8"/>
      <c r="AN9" s="8"/>
      <c r="AO9" s="8"/>
      <c r="AP9" s="8"/>
      <c r="AQ9" s="8"/>
    </row>
    <row r="10" spans="1:43" ht="17.25" customHeight="1">
      <c r="A10" s="14"/>
      <c r="B10" s="3" t="str">
        <f>Comparison!B18</f>
        <v>Transportation</v>
      </c>
      <c r="C10" s="15"/>
      <c r="D10" s="15"/>
      <c r="E10" s="169">
        <f aca="true" t="shared" si="1" ref="E10:AJ10">SUM(E11:E18)</f>
        <v>0</v>
      </c>
      <c r="F10" s="169">
        <f t="shared" si="1"/>
        <v>0</v>
      </c>
      <c r="G10" s="169">
        <f t="shared" si="1"/>
        <v>0</v>
      </c>
      <c r="H10" s="169">
        <f t="shared" si="1"/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  <c r="L10" s="169">
        <f t="shared" si="1"/>
        <v>0</v>
      </c>
      <c r="M10" s="169">
        <f t="shared" si="1"/>
        <v>0</v>
      </c>
      <c r="N10" s="169">
        <f t="shared" si="1"/>
        <v>0</v>
      </c>
      <c r="O10" s="169">
        <f t="shared" si="1"/>
        <v>0</v>
      </c>
      <c r="P10" s="169">
        <f t="shared" si="1"/>
        <v>0</v>
      </c>
      <c r="Q10" s="169">
        <f t="shared" si="1"/>
        <v>0</v>
      </c>
      <c r="R10" s="169">
        <f t="shared" si="1"/>
        <v>0</v>
      </c>
      <c r="S10" s="169">
        <f t="shared" si="1"/>
        <v>0</v>
      </c>
      <c r="T10" s="169">
        <f t="shared" si="1"/>
        <v>0</v>
      </c>
      <c r="U10" s="169">
        <f t="shared" si="1"/>
        <v>0</v>
      </c>
      <c r="V10" s="169">
        <f t="shared" si="1"/>
        <v>0</v>
      </c>
      <c r="W10" s="169">
        <f t="shared" si="1"/>
        <v>0</v>
      </c>
      <c r="X10" s="169">
        <f t="shared" si="1"/>
        <v>0</v>
      </c>
      <c r="Y10" s="169">
        <f t="shared" si="1"/>
        <v>0</v>
      </c>
      <c r="Z10" s="169">
        <f t="shared" si="1"/>
        <v>0</v>
      </c>
      <c r="AA10" s="169">
        <f t="shared" si="1"/>
        <v>0</v>
      </c>
      <c r="AB10" s="169">
        <f t="shared" si="1"/>
        <v>0</v>
      </c>
      <c r="AC10" s="169">
        <f t="shared" si="1"/>
        <v>0</v>
      </c>
      <c r="AD10" s="169">
        <f t="shared" si="1"/>
        <v>0</v>
      </c>
      <c r="AE10" s="169">
        <f t="shared" si="1"/>
        <v>0</v>
      </c>
      <c r="AF10" s="169">
        <f t="shared" si="1"/>
        <v>0</v>
      </c>
      <c r="AG10" s="169">
        <f t="shared" si="1"/>
        <v>0</v>
      </c>
      <c r="AH10" s="169">
        <f t="shared" si="1"/>
        <v>0</v>
      </c>
      <c r="AI10" s="169">
        <f t="shared" si="1"/>
        <v>0</v>
      </c>
      <c r="AJ10" s="170">
        <f t="shared" si="1"/>
        <v>0</v>
      </c>
      <c r="AK10" s="8"/>
      <c r="AL10" s="8"/>
      <c r="AM10" s="8"/>
      <c r="AN10" s="8"/>
      <c r="AO10" s="8"/>
      <c r="AP10" s="8"/>
      <c r="AQ10" s="8"/>
    </row>
    <row r="11" spans="1:43" ht="12.75">
      <c r="A11" s="14"/>
      <c r="B11" s="3"/>
      <c r="C11" s="15" t="str">
        <f>Tracking!C19</f>
        <v>Auto Loan/Lease</v>
      </c>
      <c r="D11" s="15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2">
        <f aca="true" t="shared" si="2" ref="AJ11:AJ18">SUM(E11:AI11)</f>
        <v>0</v>
      </c>
      <c r="AK11" s="8"/>
      <c r="AL11" s="8"/>
      <c r="AM11" s="8"/>
      <c r="AN11" s="8"/>
      <c r="AO11" s="8"/>
      <c r="AP11" s="8"/>
      <c r="AQ11" s="8"/>
    </row>
    <row r="12" spans="1:43" ht="12.75">
      <c r="A12" s="14"/>
      <c r="B12" s="3"/>
      <c r="C12" s="15" t="str">
        <f>Tracking!C20</f>
        <v>Insurance </v>
      </c>
      <c r="D12" s="15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2">
        <f t="shared" si="2"/>
        <v>0</v>
      </c>
      <c r="AK12" s="8"/>
      <c r="AL12" s="8"/>
      <c r="AM12" s="8"/>
      <c r="AN12" s="8"/>
      <c r="AO12" s="8"/>
      <c r="AP12" s="8"/>
      <c r="AQ12" s="8"/>
    </row>
    <row r="13" spans="1:43" ht="12.75">
      <c r="A13" s="14"/>
      <c r="B13" s="3"/>
      <c r="C13" s="15" t="str">
        <f>Tracking!C21</f>
        <v>Gas </v>
      </c>
      <c r="D13" s="15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2">
        <f t="shared" si="2"/>
        <v>0</v>
      </c>
      <c r="AK13" s="8"/>
      <c r="AL13" s="8"/>
      <c r="AM13" s="8"/>
      <c r="AN13" s="8"/>
      <c r="AO13" s="8"/>
      <c r="AP13" s="8"/>
      <c r="AQ13" s="8"/>
    </row>
    <row r="14" spans="1:43" ht="12.75">
      <c r="A14" s="14"/>
      <c r="B14" s="3"/>
      <c r="C14" s="15" t="str">
        <f>Tracking!C22</f>
        <v>Maintenance </v>
      </c>
      <c r="D14" s="15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2">
        <f t="shared" si="2"/>
        <v>0</v>
      </c>
      <c r="AK14" s="8"/>
      <c r="AL14" s="8"/>
      <c r="AM14" s="8"/>
      <c r="AN14" s="8"/>
      <c r="AO14" s="8"/>
      <c r="AP14" s="8"/>
      <c r="AQ14" s="8"/>
    </row>
    <row r="15" spans="1:43" ht="12.75">
      <c r="A15" s="14"/>
      <c r="B15" s="3"/>
      <c r="C15" s="15" t="str">
        <f>Tracking!C23</f>
        <v>Registration/Inspection</v>
      </c>
      <c r="D15" s="15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2">
        <f t="shared" si="2"/>
        <v>0</v>
      </c>
      <c r="AK15" s="8"/>
      <c r="AL15" s="8"/>
      <c r="AM15" s="8"/>
      <c r="AN15" s="8"/>
      <c r="AO15" s="8"/>
      <c r="AP15" s="8"/>
      <c r="AQ15" s="8"/>
    </row>
    <row r="16" spans="1:43" ht="12.75">
      <c r="A16" s="14"/>
      <c r="B16" s="3"/>
      <c r="C16" s="15" t="str">
        <f>Tracking!C24</f>
        <v>Bus/ Train</v>
      </c>
      <c r="D16" s="15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2">
        <f t="shared" si="2"/>
        <v>0</v>
      </c>
      <c r="AK16" s="8"/>
      <c r="AL16" s="8"/>
      <c r="AM16" s="8"/>
      <c r="AN16" s="8"/>
      <c r="AO16" s="8"/>
      <c r="AP16" s="8"/>
      <c r="AQ16" s="8"/>
    </row>
    <row r="17" spans="1:43" ht="12.75">
      <c r="A17" s="14"/>
      <c r="B17" s="3"/>
      <c r="C17" s="15" t="str">
        <f>Tracking!C25</f>
        <v>Other</v>
      </c>
      <c r="D17" s="15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2">
        <f t="shared" si="2"/>
        <v>0</v>
      </c>
      <c r="AK17" s="8"/>
      <c r="AL17" s="8"/>
      <c r="AM17" s="8"/>
      <c r="AN17" s="8"/>
      <c r="AO17" s="8"/>
      <c r="AP17" s="8"/>
      <c r="AQ17" s="8"/>
    </row>
    <row r="18" spans="1:43" ht="12.75">
      <c r="A18" s="14"/>
      <c r="B18" s="3"/>
      <c r="C18" s="15" t="str">
        <f>Tracking!C26</f>
        <v>Other</v>
      </c>
      <c r="D18" s="15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>
        <f t="shared" si="2"/>
        <v>0</v>
      </c>
      <c r="AK18" s="8"/>
      <c r="AL18" s="8"/>
      <c r="AM18" s="8"/>
      <c r="AN18" s="8"/>
      <c r="AO18" s="8"/>
      <c r="AP18" s="8"/>
      <c r="AQ18" s="8"/>
    </row>
    <row r="19" spans="1:43" ht="12.75">
      <c r="A19" s="14"/>
      <c r="B19" s="3"/>
      <c r="C19" s="15"/>
      <c r="D19" s="15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4"/>
      <c r="AK19" s="8"/>
      <c r="AL19" s="8"/>
      <c r="AM19" s="8"/>
      <c r="AN19" s="8"/>
      <c r="AO19" s="8"/>
      <c r="AP19" s="8"/>
      <c r="AQ19" s="8"/>
    </row>
    <row r="20" spans="1:43" ht="12.75">
      <c r="A20" s="14"/>
      <c r="B20" s="3" t="str">
        <f>Comparison!B28</f>
        <v>Home</v>
      </c>
      <c r="C20" s="15"/>
      <c r="D20" s="15"/>
      <c r="E20" s="175">
        <f aca="true" t="shared" si="3" ref="E20:AJ20">SUM(E21:E30)</f>
        <v>0</v>
      </c>
      <c r="F20" s="175">
        <f t="shared" si="3"/>
        <v>0</v>
      </c>
      <c r="G20" s="175">
        <f t="shared" si="3"/>
        <v>0</v>
      </c>
      <c r="H20" s="175">
        <f t="shared" si="3"/>
        <v>0</v>
      </c>
      <c r="I20" s="175">
        <f t="shared" si="3"/>
        <v>0</v>
      </c>
      <c r="J20" s="175">
        <f t="shared" si="3"/>
        <v>0</v>
      </c>
      <c r="K20" s="175">
        <f t="shared" si="3"/>
        <v>0</v>
      </c>
      <c r="L20" s="175">
        <f t="shared" si="3"/>
        <v>0</v>
      </c>
      <c r="M20" s="175">
        <f t="shared" si="3"/>
        <v>0</v>
      </c>
      <c r="N20" s="175">
        <f t="shared" si="3"/>
        <v>0</v>
      </c>
      <c r="O20" s="175">
        <f t="shared" si="3"/>
        <v>0</v>
      </c>
      <c r="P20" s="175">
        <f t="shared" si="3"/>
        <v>0</v>
      </c>
      <c r="Q20" s="175">
        <f t="shared" si="3"/>
        <v>0</v>
      </c>
      <c r="R20" s="175">
        <f t="shared" si="3"/>
        <v>0</v>
      </c>
      <c r="S20" s="175">
        <f t="shared" si="3"/>
        <v>0</v>
      </c>
      <c r="T20" s="175">
        <f t="shared" si="3"/>
        <v>0</v>
      </c>
      <c r="U20" s="175">
        <f t="shared" si="3"/>
        <v>0</v>
      </c>
      <c r="V20" s="175">
        <f t="shared" si="3"/>
        <v>0</v>
      </c>
      <c r="W20" s="175">
        <f t="shared" si="3"/>
        <v>0</v>
      </c>
      <c r="X20" s="175">
        <f t="shared" si="3"/>
        <v>0</v>
      </c>
      <c r="Y20" s="175">
        <f t="shared" si="3"/>
        <v>0</v>
      </c>
      <c r="Z20" s="175">
        <f t="shared" si="3"/>
        <v>0</v>
      </c>
      <c r="AA20" s="175">
        <f t="shared" si="3"/>
        <v>0</v>
      </c>
      <c r="AB20" s="175">
        <f t="shared" si="3"/>
        <v>0</v>
      </c>
      <c r="AC20" s="175">
        <f t="shared" si="3"/>
        <v>0</v>
      </c>
      <c r="AD20" s="175">
        <f t="shared" si="3"/>
        <v>0</v>
      </c>
      <c r="AE20" s="175">
        <f t="shared" si="3"/>
        <v>0</v>
      </c>
      <c r="AF20" s="175">
        <f t="shared" si="3"/>
        <v>0</v>
      </c>
      <c r="AG20" s="175">
        <f t="shared" si="3"/>
        <v>0</v>
      </c>
      <c r="AH20" s="175">
        <f t="shared" si="3"/>
        <v>0</v>
      </c>
      <c r="AI20" s="175">
        <f t="shared" si="3"/>
        <v>0</v>
      </c>
      <c r="AJ20" s="176">
        <f t="shared" si="3"/>
        <v>0</v>
      </c>
      <c r="AK20" s="8"/>
      <c r="AL20" s="8"/>
      <c r="AM20" s="8"/>
      <c r="AN20" s="8"/>
      <c r="AO20" s="8"/>
      <c r="AP20" s="8"/>
      <c r="AQ20" s="8"/>
    </row>
    <row r="21" spans="1:43" ht="12.75">
      <c r="A21" s="14"/>
      <c r="B21" s="3"/>
      <c r="C21" s="15" t="str">
        <f>Tracking!C29</f>
        <v>Mortgage</v>
      </c>
      <c r="D21" s="15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>
        <f aca="true" t="shared" si="4" ref="AJ21:AJ30">SUM(E21:AI21)</f>
        <v>0</v>
      </c>
      <c r="AK21" s="8"/>
      <c r="AL21" s="8"/>
      <c r="AM21" s="8"/>
      <c r="AN21" s="8"/>
      <c r="AO21" s="8"/>
      <c r="AP21" s="8"/>
      <c r="AQ21" s="8"/>
    </row>
    <row r="22" spans="1:43" ht="12.75">
      <c r="A22" s="14"/>
      <c r="B22" s="3"/>
      <c r="C22" s="15" t="str">
        <f>Tracking!C30</f>
        <v>Rent</v>
      </c>
      <c r="D22" s="15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2">
        <f t="shared" si="4"/>
        <v>0</v>
      </c>
      <c r="AK22" s="8"/>
      <c r="AL22" s="8"/>
      <c r="AM22" s="8"/>
      <c r="AN22" s="8"/>
      <c r="AO22" s="8"/>
      <c r="AP22" s="8"/>
      <c r="AQ22" s="8"/>
    </row>
    <row r="23" spans="1:43" ht="12.75">
      <c r="A23" s="14"/>
      <c r="B23" s="3"/>
      <c r="C23" s="15" t="str">
        <f>Tracking!C31</f>
        <v>Maintenance</v>
      </c>
      <c r="D23" s="15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2">
        <f t="shared" si="4"/>
        <v>0</v>
      </c>
      <c r="AK23" s="8"/>
      <c r="AL23" s="8"/>
      <c r="AM23" s="8"/>
      <c r="AN23" s="8"/>
      <c r="AO23" s="8"/>
      <c r="AP23" s="8"/>
      <c r="AQ23" s="8"/>
    </row>
    <row r="24" spans="1:43" ht="12.75">
      <c r="A24" s="14"/>
      <c r="B24" s="3"/>
      <c r="C24" s="15" t="str">
        <f>Tracking!C32</f>
        <v>Insurance</v>
      </c>
      <c r="D24" s="15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2">
        <f t="shared" si="4"/>
        <v>0</v>
      </c>
      <c r="AK24" s="8"/>
      <c r="AL24" s="8"/>
      <c r="AM24" s="8"/>
      <c r="AN24" s="8"/>
      <c r="AO24" s="8"/>
      <c r="AP24" s="8"/>
      <c r="AQ24" s="8"/>
    </row>
    <row r="25" spans="1:43" ht="12.75">
      <c r="A25" s="14"/>
      <c r="B25" s="3"/>
      <c r="C25" s="15" t="str">
        <f>Tracking!C33</f>
        <v>Furniture</v>
      </c>
      <c r="D25" s="15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2">
        <f t="shared" si="4"/>
        <v>0</v>
      </c>
      <c r="AK25" s="8"/>
      <c r="AL25" s="8"/>
      <c r="AM25" s="8"/>
      <c r="AN25" s="8"/>
      <c r="AO25" s="8"/>
      <c r="AP25" s="8"/>
      <c r="AQ25" s="8"/>
    </row>
    <row r="26" spans="1:43" ht="12.75">
      <c r="A26" s="14"/>
      <c r="B26" s="3"/>
      <c r="C26" s="15" t="str">
        <f>Tracking!C34</f>
        <v>Household Supplies</v>
      </c>
      <c r="D26" s="15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2">
        <f t="shared" si="4"/>
        <v>0</v>
      </c>
      <c r="AK26" s="8"/>
      <c r="AL26" s="8"/>
      <c r="AM26" s="8"/>
      <c r="AN26" s="8"/>
      <c r="AO26" s="8"/>
      <c r="AP26" s="8"/>
      <c r="AQ26" s="8"/>
    </row>
    <row r="27" spans="1:43" ht="12.75">
      <c r="A27" s="14"/>
      <c r="B27" s="3"/>
      <c r="C27" s="15" t="str">
        <f>Tracking!C35</f>
        <v>Groceries</v>
      </c>
      <c r="D27" s="15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2">
        <f t="shared" si="4"/>
        <v>0</v>
      </c>
      <c r="AK27" s="8"/>
      <c r="AL27" s="8"/>
      <c r="AM27" s="8"/>
      <c r="AN27" s="8"/>
      <c r="AO27" s="8"/>
      <c r="AP27" s="8"/>
      <c r="AQ27" s="8"/>
    </row>
    <row r="28" spans="1:43" ht="12.75">
      <c r="A28" s="14"/>
      <c r="B28" s="3"/>
      <c r="C28" s="15" t="str">
        <f>Tracking!C36</f>
        <v>Real Estate Tax</v>
      </c>
      <c r="D28" s="15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2">
        <f t="shared" si="4"/>
        <v>0</v>
      </c>
      <c r="AK28" s="8"/>
      <c r="AL28" s="8"/>
      <c r="AM28" s="8"/>
      <c r="AN28" s="8"/>
      <c r="AO28" s="8"/>
      <c r="AP28" s="8"/>
      <c r="AQ28" s="8"/>
    </row>
    <row r="29" spans="1:43" ht="12.75">
      <c r="A29" s="14"/>
      <c r="B29" s="3"/>
      <c r="C29" s="15" t="str">
        <f>Tracking!C37</f>
        <v>Other</v>
      </c>
      <c r="D29" s="15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2">
        <f t="shared" si="4"/>
        <v>0</v>
      </c>
      <c r="AK29" s="8"/>
      <c r="AL29" s="8"/>
      <c r="AM29" s="8"/>
      <c r="AN29" s="8"/>
      <c r="AO29" s="8"/>
      <c r="AP29" s="8"/>
      <c r="AQ29" s="8"/>
    </row>
    <row r="30" spans="1:43" ht="12.75">
      <c r="A30" s="14"/>
      <c r="B30" s="3"/>
      <c r="C30" s="15" t="str">
        <f>Tracking!C38</f>
        <v>Other</v>
      </c>
      <c r="D30" s="15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2">
        <f t="shared" si="4"/>
        <v>0</v>
      </c>
      <c r="AK30" s="8"/>
      <c r="AL30" s="8"/>
      <c r="AM30" s="8"/>
      <c r="AN30" s="8"/>
      <c r="AO30" s="8"/>
      <c r="AP30" s="8"/>
      <c r="AQ30" s="8"/>
    </row>
    <row r="31" spans="1:43" ht="12.75">
      <c r="A31" s="14"/>
      <c r="B31" s="3"/>
      <c r="C31" s="15"/>
      <c r="D31" s="15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4"/>
      <c r="AK31" s="8"/>
      <c r="AL31" s="8"/>
      <c r="AM31" s="8"/>
      <c r="AN31" s="8"/>
      <c r="AO31" s="8"/>
      <c r="AP31" s="8"/>
      <c r="AQ31" s="8"/>
    </row>
    <row r="32" spans="1:43" ht="12.75">
      <c r="A32" s="14"/>
      <c r="B32" s="3" t="str">
        <f>Comparison!B40</f>
        <v>Utilities</v>
      </c>
      <c r="C32" s="15"/>
      <c r="D32" s="15"/>
      <c r="E32" s="175">
        <f aca="true" t="shared" si="5" ref="E32:AJ32">SUM(E33:E41)</f>
        <v>0</v>
      </c>
      <c r="F32" s="175">
        <f t="shared" si="5"/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175">
        <f t="shared" si="5"/>
        <v>0</v>
      </c>
      <c r="T32" s="175">
        <f t="shared" si="5"/>
        <v>0</v>
      </c>
      <c r="U32" s="175">
        <f t="shared" si="5"/>
        <v>0</v>
      </c>
      <c r="V32" s="175">
        <f t="shared" si="5"/>
        <v>0</v>
      </c>
      <c r="W32" s="175">
        <f t="shared" si="5"/>
        <v>0</v>
      </c>
      <c r="X32" s="175">
        <f t="shared" si="5"/>
        <v>0</v>
      </c>
      <c r="Y32" s="175">
        <f t="shared" si="5"/>
        <v>0</v>
      </c>
      <c r="Z32" s="175">
        <f t="shared" si="5"/>
        <v>0</v>
      </c>
      <c r="AA32" s="175">
        <f t="shared" si="5"/>
        <v>0</v>
      </c>
      <c r="AB32" s="175">
        <f t="shared" si="5"/>
        <v>0</v>
      </c>
      <c r="AC32" s="175">
        <f t="shared" si="5"/>
        <v>0</v>
      </c>
      <c r="AD32" s="175">
        <f t="shared" si="5"/>
        <v>0</v>
      </c>
      <c r="AE32" s="175">
        <f t="shared" si="5"/>
        <v>0</v>
      </c>
      <c r="AF32" s="175">
        <f t="shared" si="5"/>
        <v>0</v>
      </c>
      <c r="AG32" s="175">
        <f t="shared" si="5"/>
        <v>0</v>
      </c>
      <c r="AH32" s="175">
        <f t="shared" si="5"/>
        <v>0</v>
      </c>
      <c r="AI32" s="175">
        <f t="shared" si="5"/>
        <v>0</v>
      </c>
      <c r="AJ32" s="176">
        <f t="shared" si="5"/>
        <v>0</v>
      </c>
      <c r="AK32" s="8"/>
      <c r="AL32" s="8"/>
      <c r="AM32" s="8"/>
      <c r="AN32" s="8"/>
      <c r="AO32" s="8"/>
      <c r="AP32" s="8"/>
      <c r="AQ32" s="8"/>
    </row>
    <row r="33" spans="1:43" ht="12.75">
      <c r="A33" s="14"/>
      <c r="B33" s="3"/>
      <c r="C33" s="15" t="str">
        <f>Tracking!C41</f>
        <v>Phone - Home</v>
      </c>
      <c r="D33" s="15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2">
        <f aca="true" t="shared" si="6" ref="AJ33:AJ41">SUM(E33:AI33)</f>
        <v>0</v>
      </c>
      <c r="AK33" s="8"/>
      <c r="AL33" s="8"/>
      <c r="AM33" s="8"/>
      <c r="AN33" s="8"/>
      <c r="AO33" s="8"/>
      <c r="AP33" s="8"/>
      <c r="AQ33" s="8"/>
    </row>
    <row r="34" spans="1:43" ht="12.75">
      <c r="A34" s="14"/>
      <c r="B34" s="3"/>
      <c r="C34" s="15" t="str">
        <f>Tracking!C42</f>
        <v>Phone - Cell</v>
      </c>
      <c r="D34" s="15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>
        <f t="shared" si="6"/>
        <v>0</v>
      </c>
      <c r="AK34" s="8"/>
      <c r="AL34" s="8"/>
      <c r="AM34" s="8"/>
      <c r="AN34" s="8"/>
      <c r="AO34" s="8"/>
      <c r="AP34" s="8"/>
      <c r="AQ34" s="8"/>
    </row>
    <row r="35" spans="1:43" ht="12.75">
      <c r="A35" s="14"/>
      <c r="B35" s="3"/>
      <c r="C35" s="15" t="str">
        <f>Tracking!C43</f>
        <v>Cable</v>
      </c>
      <c r="D35" s="15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2">
        <f t="shared" si="6"/>
        <v>0</v>
      </c>
      <c r="AK35" s="8"/>
      <c r="AL35" s="8"/>
      <c r="AM35" s="8"/>
      <c r="AN35" s="8"/>
      <c r="AO35" s="8"/>
      <c r="AP35" s="8"/>
      <c r="AQ35" s="8"/>
    </row>
    <row r="36" spans="1:43" ht="12.75">
      <c r="A36" s="14"/>
      <c r="B36" s="3"/>
      <c r="C36" s="15" t="str">
        <f>Tracking!C44</f>
        <v>Gas</v>
      </c>
      <c r="D36" s="15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2">
        <f t="shared" si="6"/>
        <v>0</v>
      </c>
      <c r="AK36" s="8"/>
      <c r="AL36" s="8"/>
      <c r="AM36" s="8"/>
      <c r="AN36" s="8"/>
      <c r="AO36" s="8"/>
      <c r="AP36" s="8"/>
      <c r="AQ36" s="8"/>
    </row>
    <row r="37" spans="1:43" ht="12.75">
      <c r="A37" s="14"/>
      <c r="B37" s="3"/>
      <c r="C37" s="15" t="str">
        <f>Tracking!C45</f>
        <v>Water</v>
      </c>
      <c r="D37" s="15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>
        <f t="shared" si="6"/>
        <v>0</v>
      </c>
      <c r="AK37" s="8"/>
      <c r="AL37" s="8"/>
      <c r="AM37" s="8"/>
      <c r="AN37" s="8"/>
      <c r="AO37" s="8"/>
      <c r="AP37" s="8"/>
      <c r="AQ37" s="8"/>
    </row>
    <row r="38" spans="1:43" ht="12.75">
      <c r="A38" s="14"/>
      <c r="B38" s="3"/>
      <c r="C38" s="15" t="str">
        <f>Tracking!C46</f>
        <v>Electricity</v>
      </c>
      <c r="D38" s="15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>
        <f t="shared" si="6"/>
        <v>0</v>
      </c>
      <c r="AK38" s="8"/>
      <c r="AL38" s="8"/>
      <c r="AM38" s="8"/>
      <c r="AN38" s="8"/>
      <c r="AO38" s="8"/>
      <c r="AP38" s="8"/>
      <c r="AQ38" s="8"/>
    </row>
    <row r="39" spans="1:43" ht="12.75">
      <c r="A39" s="14"/>
      <c r="B39" s="3"/>
      <c r="C39" s="15" t="str">
        <f>Tracking!C47</f>
        <v>Internet</v>
      </c>
      <c r="D39" s="15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>
        <f t="shared" si="6"/>
        <v>0</v>
      </c>
      <c r="AK39" s="8"/>
      <c r="AL39" s="8"/>
      <c r="AM39" s="8"/>
      <c r="AN39" s="8"/>
      <c r="AO39" s="8"/>
      <c r="AP39" s="8"/>
      <c r="AQ39" s="8"/>
    </row>
    <row r="40" spans="1:43" ht="12.75">
      <c r="A40" s="14"/>
      <c r="B40" s="3"/>
      <c r="C40" s="15" t="str">
        <f>Tracking!C48</f>
        <v>Other</v>
      </c>
      <c r="D40" s="15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>
        <f t="shared" si="6"/>
        <v>0</v>
      </c>
      <c r="AK40" s="8"/>
      <c r="AL40" s="8"/>
      <c r="AM40" s="8"/>
      <c r="AN40" s="8"/>
      <c r="AO40" s="8"/>
      <c r="AP40" s="8"/>
      <c r="AQ40" s="8"/>
    </row>
    <row r="41" spans="1:43" ht="12.75">
      <c r="A41" s="14"/>
      <c r="B41" s="3"/>
      <c r="C41" s="15" t="str">
        <f>Tracking!C49</f>
        <v>Other</v>
      </c>
      <c r="D41" s="15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>
        <f t="shared" si="6"/>
        <v>0</v>
      </c>
      <c r="AK41" s="8"/>
      <c r="AL41" s="8"/>
      <c r="AM41" s="8"/>
      <c r="AN41" s="8"/>
      <c r="AO41" s="8"/>
      <c r="AP41" s="8"/>
      <c r="AQ41" s="8"/>
    </row>
    <row r="42" spans="1:43" ht="12.75">
      <c r="A42" s="14"/>
      <c r="B42" s="3"/>
      <c r="C42" s="15"/>
      <c r="D42" s="15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8"/>
      <c r="AL42" s="8"/>
      <c r="AM42" s="8"/>
      <c r="AN42" s="8"/>
      <c r="AO42" s="8"/>
      <c r="AP42" s="8"/>
      <c r="AQ42" s="8"/>
    </row>
    <row r="43" spans="1:43" ht="12.75">
      <c r="A43" s="14"/>
      <c r="B43" s="3" t="str">
        <f>Comparison!B51</f>
        <v>Health</v>
      </c>
      <c r="C43" s="15"/>
      <c r="D43" s="15"/>
      <c r="E43" s="175">
        <f aca="true" t="shared" si="7" ref="E43:AJ43">SUM(E44:E50)</f>
        <v>0</v>
      </c>
      <c r="F43" s="175">
        <f t="shared" si="7"/>
        <v>0</v>
      </c>
      <c r="G43" s="175">
        <f t="shared" si="7"/>
        <v>0</v>
      </c>
      <c r="H43" s="175">
        <f t="shared" si="7"/>
        <v>0</v>
      </c>
      <c r="I43" s="175">
        <f t="shared" si="7"/>
        <v>0</v>
      </c>
      <c r="J43" s="175">
        <f t="shared" si="7"/>
        <v>0</v>
      </c>
      <c r="K43" s="175">
        <f t="shared" si="7"/>
        <v>0</v>
      </c>
      <c r="L43" s="175">
        <f t="shared" si="7"/>
        <v>0</v>
      </c>
      <c r="M43" s="175">
        <f t="shared" si="7"/>
        <v>0</v>
      </c>
      <c r="N43" s="175">
        <f t="shared" si="7"/>
        <v>0</v>
      </c>
      <c r="O43" s="175">
        <f t="shared" si="7"/>
        <v>0</v>
      </c>
      <c r="P43" s="175">
        <f t="shared" si="7"/>
        <v>0</v>
      </c>
      <c r="Q43" s="175">
        <f t="shared" si="7"/>
        <v>0</v>
      </c>
      <c r="R43" s="175">
        <f t="shared" si="7"/>
        <v>0</v>
      </c>
      <c r="S43" s="175">
        <f t="shared" si="7"/>
        <v>0</v>
      </c>
      <c r="T43" s="175">
        <f t="shared" si="7"/>
        <v>0</v>
      </c>
      <c r="U43" s="175">
        <f t="shared" si="7"/>
        <v>0</v>
      </c>
      <c r="V43" s="175">
        <f t="shared" si="7"/>
        <v>0</v>
      </c>
      <c r="W43" s="175">
        <f t="shared" si="7"/>
        <v>0</v>
      </c>
      <c r="X43" s="175">
        <f t="shared" si="7"/>
        <v>0</v>
      </c>
      <c r="Y43" s="175">
        <f t="shared" si="7"/>
        <v>0</v>
      </c>
      <c r="Z43" s="175">
        <f t="shared" si="7"/>
        <v>0</v>
      </c>
      <c r="AA43" s="175">
        <f t="shared" si="7"/>
        <v>0</v>
      </c>
      <c r="AB43" s="175">
        <f t="shared" si="7"/>
        <v>0</v>
      </c>
      <c r="AC43" s="175">
        <f t="shared" si="7"/>
        <v>0</v>
      </c>
      <c r="AD43" s="175">
        <f t="shared" si="7"/>
        <v>0</v>
      </c>
      <c r="AE43" s="175">
        <f t="shared" si="7"/>
        <v>0</v>
      </c>
      <c r="AF43" s="175">
        <f t="shared" si="7"/>
        <v>0</v>
      </c>
      <c r="AG43" s="175">
        <f t="shared" si="7"/>
        <v>0</v>
      </c>
      <c r="AH43" s="175">
        <f t="shared" si="7"/>
        <v>0</v>
      </c>
      <c r="AI43" s="175">
        <f t="shared" si="7"/>
        <v>0</v>
      </c>
      <c r="AJ43" s="176">
        <f t="shared" si="7"/>
        <v>0</v>
      </c>
      <c r="AK43" s="8"/>
      <c r="AL43" s="8"/>
      <c r="AM43" s="8"/>
      <c r="AN43" s="8"/>
      <c r="AO43" s="8"/>
      <c r="AP43" s="8"/>
      <c r="AQ43" s="8"/>
    </row>
    <row r="44" spans="1:43" ht="12.75">
      <c r="A44" s="14"/>
      <c r="B44" s="3"/>
      <c r="C44" s="15" t="str">
        <f>Tracking!C52</f>
        <v>Dental</v>
      </c>
      <c r="D44" s="15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>
        <f aca="true" t="shared" si="8" ref="AJ44:AJ50">SUM(E44:AI44)</f>
        <v>0</v>
      </c>
      <c r="AK44" s="8"/>
      <c r="AL44" s="8"/>
      <c r="AM44" s="8"/>
      <c r="AN44" s="8"/>
      <c r="AO44" s="8"/>
      <c r="AP44" s="8"/>
      <c r="AQ44" s="8"/>
    </row>
    <row r="45" spans="1:43" ht="12.75">
      <c r="A45" s="14"/>
      <c r="B45" s="3"/>
      <c r="C45" s="15" t="str">
        <f>Tracking!C53</f>
        <v>Medical</v>
      </c>
      <c r="D45" s="15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>
        <f t="shared" si="8"/>
        <v>0</v>
      </c>
      <c r="AK45" s="8"/>
      <c r="AL45" s="8"/>
      <c r="AM45" s="8"/>
      <c r="AN45" s="8"/>
      <c r="AO45" s="8"/>
      <c r="AP45" s="8"/>
      <c r="AQ45" s="8"/>
    </row>
    <row r="46" spans="1:43" ht="12.75">
      <c r="A46" s="14"/>
      <c r="B46" s="3"/>
      <c r="C46" s="15" t="str">
        <f>Tracking!C54</f>
        <v>Medication</v>
      </c>
      <c r="D46" s="15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>
        <f t="shared" si="8"/>
        <v>0</v>
      </c>
      <c r="AK46" s="8"/>
      <c r="AL46" s="8"/>
      <c r="AM46" s="8"/>
      <c r="AN46" s="8"/>
      <c r="AO46" s="8"/>
      <c r="AP46" s="8"/>
      <c r="AQ46" s="8"/>
    </row>
    <row r="47" spans="1:43" ht="12.75">
      <c r="A47" s="14"/>
      <c r="B47" s="3"/>
      <c r="C47" s="15" t="str">
        <f>Tracking!C55</f>
        <v>Vision/contacts</v>
      </c>
      <c r="D47" s="15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>
        <f t="shared" si="8"/>
        <v>0</v>
      </c>
      <c r="AK47" s="8"/>
      <c r="AL47" s="8"/>
      <c r="AM47" s="8"/>
      <c r="AN47" s="8"/>
      <c r="AO47" s="8"/>
      <c r="AP47" s="8"/>
      <c r="AQ47" s="8"/>
    </row>
    <row r="48" spans="1:43" ht="12.75">
      <c r="A48" s="14"/>
      <c r="B48" s="3"/>
      <c r="C48" s="15" t="str">
        <f>Tracking!C56</f>
        <v>Life Insurance</v>
      </c>
      <c r="D48" s="15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>
        <f t="shared" si="8"/>
        <v>0</v>
      </c>
      <c r="AK48" s="8"/>
      <c r="AL48" s="8"/>
      <c r="AM48" s="8"/>
      <c r="AN48" s="8"/>
      <c r="AO48" s="8"/>
      <c r="AP48" s="8"/>
      <c r="AQ48" s="8"/>
    </row>
    <row r="49" spans="1:43" ht="12.75">
      <c r="A49" s="14"/>
      <c r="B49" s="3"/>
      <c r="C49" s="15" t="str">
        <f>Tracking!C57</f>
        <v>Other</v>
      </c>
      <c r="D49" s="15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2">
        <f t="shared" si="8"/>
        <v>0</v>
      </c>
      <c r="AK49" s="8"/>
      <c r="AL49" s="8"/>
      <c r="AM49" s="8"/>
      <c r="AN49" s="8"/>
      <c r="AO49" s="8"/>
      <c r="AP49" s="8"/>
      <c r="AQ49" s="8"/>
    </row>
    <row r="50" spans="1:43" ht="12.75">
      <c r="A50" s="14"/>
      <c r="B50" s="3"/>
      <c r="C50" s="15" t="str">
        <f>Tracking!C58</f>
        <v>Other</v>
      </c>
      <c r="D50" s="15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>
        <f t="shared" si="8"/>
        <v>0</v>
      </c>
      <c r="AK50" s="8"/>
      <c r="AL50" s="8"/>
      <c r="AM50" s="8"/>
      <c r="AN50" s="8"/>
      <c r="AO50" s="8"/>
      <c r="AP50" s="8"/>
      <c r="AQ50" s="8"/>
    </row>
    <row r="51" spans="1:43" ht="12.75">
      <c r="A51" s="14"/>
      <c r="B51" s="3"/>
      <c r="C51" s="15"/>
      <c r="D51" s="15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2"/>
      <c r="AK51" s="8"/>
      <c r="AL51" s="8"/>
      <c r="AM51" s="8"/>
      <c r="AN51" s="8"/>
      <c r="AO51" s="8"/>
      <c r="AP51" s="8"/>
      <c r="AQ51" s="8"/>
    </row>
    <row r="52" spans="1:43" ht="12.75">
      <c r="A52" s="14"/>
      <c r="B52" s="3" t="str">
        <f>Comparison!B60</f>
        <v>Entertainment</v>
      </c>
      <c r="C52" s="15"/>
      <c r="D52" s="15"/>
      <c r="E52" s="175">
        <f aca="true" t="shared" si="9" ref="E52:AJ52">SUM(E53:E62)</f>
        <v>0</v>
      </c>
      <c r="F52" s="175">
        <f t="shared" si="9"/>
        <v>0</v>
      </c>
      <c r="G52" s="175">
        <f t="shared" si="9"/>
        <v>0</v>
      </c>
      <c r="H52" s="175">
        <f t="shared" si="9"/>
        <v>0</v>
      </c>
      <c r="I52" s="175">
        <f t="shared" si="9"/>
        <v>0</v>
      </c>
      <c r="J52" s="175">
        <f t="shared" si="9"/>
        <v>0</v>
      </c>
      <c r="K52" s="175">
        <f t="shared" si="9"/>
        <v>0</v>
      </c>
      <c r="L52" s="175">
        <f t="shared" si="9"/>
        <v>0</v>
      </c>
      <c r="M52" s="175">
        <f t="shared" si="9"/>
        <v>0</v>
      </c>
      <c r="N52" s="175">
        <f t="shared" si="9"/>
        <v>0</v>
      </c>
      <c r="O52" s="175">
        <f t="shared" si="9"/>
        <v>0</v>
      </c>
      <c r="P52" s="175">
        <f t="shared" si="9"/>
        <v>0</v>
      </c>
      <c r="Q52" s="175">
        <f t="shared" si="9"/>
        <v>0</v>
      </c>
      <c r="R52" s="175">
        <f t="shared" si="9"/>
        <v>0</v>
      </c>
      <c r="S52" s="175">
        <f t="shared" si="9"/>
        <v>0</v>
      </c>
      <c r="T52" s="175">
        <f t="shared" si="9"/>
        <v>0</v>
      </c>
      <c r="U52" s="175">
        <f t="shared" si="9"/>
        <v>0</v>
      </c>
      <c r="V52" s="175">
        <f t="shared" si="9"/>
        <v>0</v>
      </c>
      <c r="W52" s="175">
        <f t="shared" si="9"/>
        <v>0</v>
      </c>
      <c r="X52" s="175">
        <f t="shared" si="9"/>
        <v>0</v>
      </c>
      <c r="Y52" s="175">
        <f t="shared" si="9"/>
        <v>0</v>
      </c>
      <c r="Z52" s="175">
        <f t="shared" si="9"/>
        <v>0</v>
      </c>
      <c r="AA52" s="175">
        <f t="shared" si="9"/>
        <v>0</v>
      </c>
      <c r="AB52" s="175">
        <f t="shared" si="9"/>
        <v>0</v>
      </c>
      <c r="AC52" s="175">
        <f t="shared" si="9"/>
        <v>0</v>
      </c>
      <c r="AD52" s="175">
        <f t="shared" si="9"/>
        <v>0</v>
      </c>
      <c r="AE52" s="175">
        <f t="shared" si="9"/>
        <v>0</v>
      </c>
      <c r="AF52" s="175">
        <f t="shared" si="9"/>
        <v>0</v>
      </c>
      <c r="AG52" s="175">
        <f t="shared" si="9"/>
        <v>0</v>
      </c>
      <c r="AH52" s="175">
        <f t="shared" si="9"/>
        <v>0</v>
      </c>
      <c r="AI52" s="175">
        <f t="shared" si="9"/>
        <v>0</v>
      </c>
      <c r="AJ52" s="176">
        <f t="shared" si="9"/>
        <v>0</v>
      </c>
      <c r="AK52" s="8"/>
      <c r="AL52" s="8"/>
      <c r="AM52" s="8"/>
      <c r="AN52" s="8"/>
      <c r="AO52" s="8"/>
      <c r="AP52" s="8"/>
      <c r="AQ52" s="8"/>
    </row>
    <row r="53" spans="1:43" ht="12.75">
      <c r="A53" s="14"/>
      <c r="B53" s="3"/>
      <c r="C53" s="15" t="str">
        <f>Tracking!C61</f>
        <v>Memberships</v>
      </c>
      <c r="D53" s="15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>
        <f aca="true" t="shared" si="10" ref="AJ53:AJ62">SUM(E53:AI53)</f>
        <v>0</v>
      </c>
      <c r="AK53" s="8"/>
      <c r="AL53" s="8"/>
      <c r="AM53" s="8"/>
      <c r="AN53" s="8"/>
      <c r="AO53" s="8"/>
      <c r="AP53" s="8"/>
      <c r="AQ53" s="8"/>
    </row>
    <row r="54" spans="1:43" ht="12.75">
      <c r="A54" s="14"/>
      <c r="B54" s="3"/>
      <c r="C54" s="15" t="str">
        <f>Tracking!C62</f>
        <v>Dining out</v>
      </c>
      <c r="D54" s="15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2">
        <f t="shared" si="10"/>
        <v>0</v>
      </c>
      <c r="AK54" s="8"/>
      <c r="AL54" s="8"/>
      <c r="AM54" s="8"/>
      <c r="AN54" s="8"/>
      <c r="AO54" s="8"/>
      <c r="AP54" s="8"/>
      <c r="AQ54" s="8"/>
    </row>
    <row r="55" spans="1:43" ht="12.75">
      <c r="A55" s="14"/>
      <c r="B55" s="3"/>
      <c r="C55" s="15" t="str">
        <f>Tracking!C63</f>
        <v>Events</v>
      </c>
      <c r="D55" s="15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2">
        <f t="shared" si="10"/>
        <v>0</v>
      </c>
      <c r="AK55" s="8"/>
      <c r="AL55" s="8"/>
      <c r="AM55" s="8"/>
      <c r="AN55" s="8"/>
      <c r="AO55" s="8"/>
      <c r="AP55" s="8"/>
      <c r="AQ55" s="8"/>
    </row>
    <row r="56" spans="1:43" ht="12.75">
      <c r="A56" s="14"/>
      <c r="B56" s="3"/>
      <c r="C56" s="15" t="str">
        <f>Tracking!C64</f>
        <v>Subscriptions</v>
      </c>
      <c r="D56" s="15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2">
        <f t="shared" si="10"/>
        <v>0</v>
      </c>
      <c r="AK56" s="8"/>
      <c r="AL56" s="8"/>
      <c r="AM56" s="8"/>
      <c r="AN56" s="8"/>
      <c r="AO56" s="8"/>
      <c r="AP56" s="8"/>
      <c r="AQ56" s="8"/>
    </row>
    <row r="57" spans="1:43" ht="12.75">
      <c r="A57" s="14"/>
      <c r="B57" s="3"/>
      <c r="C57" s="15" t="str">
        <f>Tracking!C65</f>
        <v>Movies</v>
      </c>
      <c r="D57" s="15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2">
        <f t="shared" si="10"/>
        <v>0</v>
      </c>
      <c r="AK57" s="8"/>
      <c r="AL57" s="8"/>
      <c r="AM57" s="8"/>
      <c r="AN57" s="8"/>
      <c r="AO57" s="8"/>
      <c r="AP57" s="8"/>
      <c r="AQ57" s="8"/>
    </row>
    <row r="58" spans="1:43" ht="12.75">
      <c r="A58" s="14"/>
      <c r="B58" s="3"/>
      <c r="C58" s="15" t="str">
        <f>Tracking!C66</f>
        <v>Music</v>
      </c>
      <c r="D58" s="15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>
        <f t="shared" si="10"/>
        <v>0</v>
      </c>
      <c r="AK58" s="8"/>
      <c r="AL58" s="8"/>
      <c r="AM58" s="8"/>
      <c r="AN58" s="8"/>
      <c r="AO58" s="8"/>
      <c r="AP58" s="8"/>
      <c r="AQ58" s="8"/>
    </row>
    <row r="59" spans="1:43" ht="12.75">
      <c r="A59" s="14"/>
      <c r="B59" s="3"/>
      <c r="C59" s="15" t="str">
        <f>Tracking!C67</f>
        <v>Hobbies</v>
      </c>
      <c r="D59" s="15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2">
        <f t="shared" si="10"/>
        <v>0</v>
      </c>
      <c r="AK59" s="8"/>
      <c r="AL59" s="8"/>
      <c r="AM59" s="8"/>
      <c r="AN59" s="8"/>
      <c r="AO59" s="8"/>
      <c r="AP59" s="8"/>
      <c r="AQ59" s="8"/>
    </row>
    <row r="60" spans="1:43" ht="12.75">
      <c r="A60" s="14"/>
      <c r="B60" s="3"/>
      <c r="C60" s="15" t="str">
        <f>Tracking!C68</f>
        <v>Travel/ Vacation</v>
      </c>
      <c r="D60" s="15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>
        <f t="shared" si="10"/>
        <v>0</v>
      </c>
      <c r="AK60" s="8"/>
      <c r="AL60" s="8"/>
      <c r="AM60" s="8"/>
      <c r="AN60" s="8"/>
      <c r="AO60" s="8"/>
      <c r="AP60" s="8"/>
      <c r="AQ60" s="8"/>
    </row>
    <row r="61" spans="1:43" ht="12.75">
      <c r="A61" s="14"/>
      <c r="B61" s="3"/>
      <c r="C61" s="15" t="str">
        <f>Tracking!C69</f>
        <v>Other</v>
      </c>
      <c r="D61" s="15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2">
        <f t="shared" si="10"/>
        <v>0</v>
      </c>
      <c r="AK61" s="8"/>
      <c r="AL61" s="8"/>
      <c r="AM61" s="8"/>
      <c r="AN61" s="8"/>
      <c r="AO61" s="8"/>
      <c r="AP61" s="8"/>
      <c r="AQ61" s="8"/>
    </row>
    <row r="62" spans="1:43" ht="12.75">
      <c r="A62" s="14"/>
      <c r="B62" s="3"/>
      <c r="C62" s="15" t="str">
        <f>Tracking!C70</f>
        <v>Other</v>
      </c>
      <c r="D62" s="15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2">
        <f t="shared" si="10"/>
        <v>0</v>
      </c>
      <c r="AK62" s="8"/>
      <c r="AL62" s="8"/>
      <c r="AM62" s="8"/>
      <c r="AN62" s="8"/>
      <c r="AO62" s="8"/>
      <c r="AP62" s="8"/>
      <c r="AQ62" s="8"/>
    </row>
    <row r="63" spans="1:43" ht="12.75">
      <c r="A63" s="14"/>
      <c r="B63" s="3"/>
      <c r="C63" s="15"/>
      <c r="D63" s="15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4"/>
      <c r="AK63" s="8"/>
      <c r="AL63" s="8"/>
      <c r="AM63" s="8"/>
      <c r="AN63" s="8"/>
      <c r="AO63" s="8"/>
      <c r="AP63" s="8"/>
      <c r="AQ63" s="8"/>
    </row>
    <row r="64" spans="1:43" ht="12.75">
      <c r="A64" s="14"/>
      <c r="B64" s="3" t="str">
        <f>Comparison!B72</f>
        <v>Miscellaneous</v>
      </c>
      <c r="C64" s="15"/>
      <c r="D64" s="15"/>
      <c r="E64" s="175">
        <f aca="true" t="shared" si="11" ref="E64:AJ64">SUM(E65:E76)</f>
        <v>0</v>
      </c>
      <c r="F64" s="175">
        <f t="shared" si="11"/>
        <v>0</v>
      </c>
      <c r="G64" s="175">
        <f t="shared" si="11"/>
        <v>0</v>
      </c>
      <c r="H64" s="175">
        <f t="shared" si="11"/>
        <v>0</v>
      </c>
      <c r="I64" s="175">
        <f t="shared" si="11"/>
        <v>0</v>
      </c>
      <c r="J64" s="175">
        <f t="shared" si="11"/>
        <v>0</v>
      </c>
      <c r="K64" s="175">
        <f t="shared" si="11"/>
        <v>0</v>
      </c>
      <c r="L64" s="175">
        <f t="shared" si="11"/>
        <v>0</v>
      </c>
      <c r="M64" s="175">
        <f t="shared" si="11"/>
        <v>0</v>
      </c>
      <c r="N64" s="175">
        <f t="shared" si="11"/>
        <v>0</v>
      </c>
      <c r="O64" s="175">
        <f t="shared" si="11"/>
        <v>0</v>
      </c>
      <c r="P64" s="175">
        <f t="shared" si="11"/>
        <v>0</v>
      </c>
      <c r="Q64" s="175">
        <f t="shared" si="11"/>
        <v>0</v>
      </c>
      <c r="R64" s="175">
        <f t="shared" si="11"/>
        <v>0</v>
      </c>
      <c r="S64" s="175">
        <f t="shared" si="11"/>
        <v>0</v>
      </c>
      <c r="T64" s="175">
        <f t="shared" si="11"/>
        <v>0</v>
      </c>
      <c r="U64" s="175">
        <f t="shared" si="11"/>
        <v>0</v>
      </c>
      <c r="V64" s="175">
        <f t="shared" si="11"/>
        <v>0</v>
      </c>
      <c r="W64" s="175">
        <f t="shared" si="11"/>
        <v>0</v>
      </c>
      <c r="X64" s="175">
        <f t="shared" si="11"/>
        <v>0</v>
      </c>
      <c r="Y64" s="175">
        <f t="shared" si="11"/>
        <v>0</v>
      </c>
      <c r="Z64" s="175">
        <f t="shared" si="11"/>
        <v>0</v>
      </c>
      <c r="AA64" s="175">
        <f t="shared" si="11"/>
        <v>0</v>
      </c>
      <c r="AB64" s="175">
        <f t="shared" si="11"/>
        <v>0</v>
      </c>
      <c r="AC64" s="175">
        <f t="shared" si="11"/>
        <v>0</v>
      </c>
      <c r="AD64" s="175">
        <f t="shared" si="11"/>
        <v>0</v>
      </c>
      <c r="AE64" s="175">
        <f t="shared" si="11"/>
        <v>0</v>
      </c>
      <c r="AF64" s="175">
        <f t="shared" si="11"/>
        <v>0</v>
      </c>
      <c r="AG64" s="175">
        <f t="shared" si="11"/>
        <v>0</v>
      </c>
      <c r="AH64" s="175">
        <f t="shared" si="11"/>
        <v>0</v>
      </c>
      <c r="AI64" s="175">
        <f t="shared" si="11"/>
        <v>0</v>
      </c>
      <c r="AJ64" s="176">
        <f t="shared" si="11"/>
        <v>0</v>
      </c>
      <c r="AK64" s="8"/>
      <c r="AL64" s="8"/>
      <c r="AM64" s="8"/>
      <c r="AN64" s="8"/>
      <c r="AO64" s="8"/>
      <c r="AP64" s="8"/>
      <c r="AQ64" s="8"/>
    </row>
    <row r="65" spans="1:43" ht="12.75">
      <c r="A65" s="14"/>
      <c r="B65" s="3"/>
      <c r="C65" s="15" t="str">
        <f>Tracking!C73</f>
        <v>Dry Cleaning</v>
      </c>
      <c r="D65" s="15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>
        <f aca="true" t="shared" si="12" ref="AJ65:AJ76">SUM(E65:AI65)</f>
        <v>0</v>
      </c>
      <c r="AK65" s="8"/>
      <c r="AL65" s="8"/>
      <c r="AM65" s="8"/>
      <c r="AN65" s="8"/>
      <c r="AO65" s="8"/>
      <c r="AP65" s="8"/>
      <c r="AQ65" s="8"/>
    </row>
    <row r="66" spans="1:43" ht="12.75">
      <c r="A66" s="14"/>
      <c r="B66" s="3"/>
      <c r="C66" s="15" t="str">
        <f>Tracking!C74</f>
        <v>New Clothes</v>
      </c>
      <c r="D66" s="15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2">
        <f t="shared" si="12"/>
        <v>0</v>
      </c>
      <c r="AK66" s="8"/>
      <c r="AL66" s="8"/>
      <c r="AM66" s="8"/>
      <c r="AN66" s="8"/>
      <c r="AO66" s="8"/>
      <c r="AP66" s="8"/>
      <c r="AQ66" s="8"/>
    </row>
    <row r="67" spans="1:43" ht="12.75">
      <c r="A67" s="14"/>
      <c r="B67" s="3"/>
      <c r="C67" s="15" t="str">
        <f>Tracking!C75</f>
        <v>Donations</v>
      </c>
      <c r="D67" s="15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>
        <f t="shared" si="12"/>
        <v>0</v>
      </c>
      <c r="AK67" s="8"/>
      <c r="AL67" s="8"/>
      <c r="AM67" s="8"/>
      <c r="AN67" s="8"/>
      <c r="AO67" s="8"/>
      <c r="AP67" s="8"/>
      <c r="AQ67" s="8"/>
    </row>
    <row r="68" spans="1:43" ht="12.75">
      <c r="A68" s="14"/>
      <c r="B68" s="3"/>
      <c r="C68" s="15" t="str">
        <f>Tracking!C76</f>
        <v>Child Care</v>
      </c>
      <c r="D68" s="15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2">
        <f t="shared" si="12"/>
        <v>0</v>
      </c>
      <c r="AK68" s="8"/>
      <c r="AL68" s="8"/>
      <c r="AM68" s="8"/>
      <c r="AN68" s="8"/>
      <c r="AO68" s="8"/>
      <c r="AP68" s="8"/>
      <c r="AQ68" s="8"/>
    </row>
    <row r="69" spans="1:43" ht="12.75">
      <c r="A69" s="14"/>
      <c r="B69" s="3"/>
      <c r="C69" s="15" t="str">
        <f>Tracking!C77</f>
        <v>Tuition</v>
      </c>
      <c r="D69" s="15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>
        <f t="shared" si="12"/>
        <v>0</v>
      </c>
      <c r="AK69" s="8"/>
      <c r="AL69" s="8"/>
      <c r="AM69" s="8"/>
      <c r="AN69" s="8"/>
      <c r="AO69" s="8"/>
      <c r="AP69" s="8"/>
      <c r="AQ69" s="8"/>
    </row>
    <row r="70" spans="1:43" ht="12.75">
      <c r="A70" s="14"/>
      <c r="B70" s="3"/>
      <c r="C70" s="15" t="str">
        <f>Tracking!C78</f>
        <v>College Loans</v>
      </c>
      <c r="D70" s="15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>
        <f t="shared" si="12"/>
        <v>0</v>
      </c>
      <c r="AK70" s="8"/>
      <c r="AL70" s="8"/>
      <c r="AM70" s="8"/>
      <c r="AN70" s="8"/>
      <c r="AO70" s="8"/>
      <c r="AP70" s="8"/>
      <c r="AQ70" s="8"/>
    </row>
    <row r="71" spans="1:43" ht="12.75">
      <c r="A71" s="14"/>
      <c r="B71" s="3"/>
      <c r="C71" s="15" t="str">
        <f>Tracking!C79</f>
        <v>Pocket Money</v>
      </c>
      <c r="D71" s="15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>
        <f t="shared" si="12"/>
        <v>0</v>
      </c>
      <c r="AK71" s="8"/>
      <c r="AL71" s="8"/>
      <c r="AM71" s="8"/>
      <c r="AN71" s="8"/>
      <c r="AO71" s="8"/>
      <c r="AP71" s="8"/>
      <c r="AQ71" s="8"/>
    </row>
    <row r="72" spans="1:43" ht="12.75">
      <c r="A72" s="14"/>
      <c r="B72" s="3"/>
      <c r="C72" s="15" t="str">
        <f>Tracking!C80</f>
        <v>Gifts</v>
      </c>
      <c r="D72" s="15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2">
        <f t="shared" si="12"/>
        <v>0</v>
      </c>
      <c r="AK72" s="8"/>
      <c r="AL72" s="8"/>
      <c r="AM72" s="8"/>
      <c r="AN72" s="8"/>
      <c r="AO72" s="8"/>
      <c r="AP72" s="8"/>
      <c r="AQ72" s="8"/>
    </row>
    <row r="73" spans="1:43" ht="12.75">
      <c r="A73" s="14"/>
      <c r="B73" s="3"/>
      <c r="C73" s="15" t="str">
        <f>Tracking!C81</f>
        <v>Credit Card</v>
      </c>
      <c r="D73" s="15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2">
        <f t="shared" si="12"/>
        <v>0</v>
      </c>
      <c r="AK73" s="8"/>
      <c r="AL73" s="8"/>
      <c r="AM73" s="8"/>
      <c r="AN73" s="8"/>
      <c r="AO73" s="8"/>
      <c r="AP73" s="8"/>
      <c r="AQ73" s="8"/>
    </row>
    <row r="74" spans="1:43" ht="12.75">
      <c r="A74" s="14"/>
      <c r="B74" s="3"/>
      <c r="C74" s="15" t="str">
        <f>Tracking!C82</f>
        <v>Other</v>
      </c>
      <c r="D74" s="15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2">
        <f t="shared" si="12"/>
        <v>0</v>
      </c>
      <c r="AK74" s="8"/>
      <c r="AL74" s="8"/>
      <c r="AM74" s="8"/>
      <c r="AN74" s="8"/>
      <c r="AO74" s="8"/>
      <c r="AP74" s="8"/>
      <c r="AQ74" s="8"/>
    </row>
    <row r="75" spans="1:43" ht="12.75">
      <c r="A75" s="14"/>
      <c r="B75" s="3"/>
      <c r="C75" s="15" t="str">
        <f>Tracking!C83</f>
        <v>Other</v>
      </c>
      <c r="D75" s="15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2">
        <f t="shared" si="12"/>
        <v>0</v>
      </c>
      <c r="AK75" s="8"/>
      <c r="AL75" s="8"/>
      <c r="AM75" s="8"/>
      <c r="AN75" s="8"/>
      <c r="AO75" s="8"/>
      <c r="AP75" s="8"/>
      <c r="AQ75" s="8"/>
    </row>
    <row r="76" spans="1:43" ht="12.75">
      <c r="A76" s="14"/>
      <c r="B76" s="3"/>
      <c r="C76" s="15" t="str">
        <f>Tracking!C84</f>
        <v>Other</v>
      </c>
      <c r="D76" s="15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2">
        <f t="shared" si="12"/>
        <v>0</v>
      </c>
      <c r="AK76" s="8"/>
      <c r="AL76" s="8"/>
      <c r="AM76" s="8"/>
      <c r="AN76" s="8"/>
      <c r="AO76" s="8"/>
      <c r="AP76" s="8"/>
      <c r="AQ76" s="8"/>
    </row>
    <row r="77" spans="1:43" ht="12.75">
      <c r="A77" s="14"/>
      <c r="B77" s="4"/>
      <c r="C77" s="17"/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8"/>
      <c r="AK77" s="8"/>
      <c r="AL77" s="8"/>
      <c r="AM77" s="8"/>
      <c r="AN77" s="8"/>
      <c r="AO77" s="8"/>
      <c r="AP77" s="8"/>
      <c r="AQ77" s="8"/>
    </row>
    <row r="78" spans="1:43" ht="12.75">
      <c r="A78" s="14"/>
      <c r="B78" s="14"/>
      <c r="C78" s="14"/>
      <c r="D78" s="3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8"/>
      <c r="AO78" s="8"/>
      <c r="AP78" s="8"/>
      <c r="AQ78" s="8"/>
    </row>
    <row r="79" spans="1:43" ht="12.75">
      <c r="A79" s="14"/>
      <c r="B79" s="14"/>
      <c r="C79" s="14"/>
      <c r="D79" s="3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8"/>
      <c r="AO79" s="8"/>
      <c r="AP79" s="8"/>
      <c r="AQ79" s="8"/>
    </row>
    <row r="80" spans="1:43" ht="12.75">
      <c r="A80" s="14"/>
      <c r="B80" s="14"/>
      <c r="C80" s="14"/>
      <c r="D80" s="3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8"/>
      <c r="AO80" s="8"/>
      <c r="AP80" s="8"/>
      <c r="AQ80" s="8"/>
    </row>
    <row r="81" spans="1:43" ht="12.75">
      <c r="A81" s="14"/>
      <c r="B81" s="14"/>
      <c r="C81" s="14"/>
      <c r="D81" s="3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8"/>
      <c r="AO81" s="8"/>
      <c r="AP81" s="8"/>
      <c r="AQ81" s="8"/>
    </row>
    <row r="82" spans="1:43" ht="12.75">
      <c r="A82" s="14"/>
      <c r="B82" s="14"/>
      <c r="C82" s="14"/>
      <c r="D82" s="3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8"/>
      <c r="AO82" s="8"/>
      <c r="AP82" s="8"/>
      <c r="AQ82" s="8"/>
    </row>
    <row r="83" spans="1:43" ht="12.75">
      <c r="A83" s="14"/>
      <c r="B83" s="14"/>
      <c r="C83" s="14"/>
      <c r="D83" s="3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8"/>
      <c r="AO83" s="8"/>
      <c r="AP83" s="8"/>
      <c r="AQ83" s="8"/>
    </row>
    <row r="84" spans="1:43" ht="12.75">
      <c r="A84" s="14"/>
      <c r="B84" s="14"/>
      <c r="C84" s="14"/>
      <c r="D84" s="3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8"/>
      <c r="AO84" s="8"/>
      <c r="AP84" s="8"/>
      <c r="AQ84" s="8"/>
    </row>
    <row r="85" spans="1:43" ht="12.75">
      <c r="A85" s="14"/>
      <c r="B85" s="14"/>
      <c r="C85" s="14"/>
      <c r="D85" s="3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8"/>
      <c r="AO85" s="8"/>
      <c r="AP85" s="8"/>
      <c r="AQ85" s="8"/>
    </row>
    <row r="86" spans="1:43" ht="12.75">
      <c r="A86" s="14"/>
      <c r="B86" s="14"/>
      <c r="C86" s="14"/>
      <c r="D86" s="3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8"/>
      <c r="AO86" s="8"/>
      <c r="AP86" s="8"/>
      <c r="AQ86" s="8"/>
    </row>
    <row r="87" spans="1:43" ht="12.75">
      <c r="A87" s="14"/>
      <c r="B87" s="14"/>
      <c r="C87" s="14"/>
      <c r="D87" s="3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8"/>
      <c r="AO87" s="8"/>
      <c r="AP87" s="8"/>
      <c r="AQ87" s="8"/>
    </row>
    <row r="88" spans="1:43" ht="12.75">
      <c r="A88" s="14"/>
      <c r="B88" s="14"/>
      <c r="C88" s="14"/>
      <c r="D88" s="3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8"/>
      <c r="AO88" s="8"/>
      <c r="AP88" s="8"/>
      <c r="AQ88" s="8"/>
    </row>
    <row r="89" spans="1:43" ht="12.75">
      <c r="A89" s="14"/>
      <c r="B89" s="14"/>
      <c r="C89" s="14"/>
      <c r="D89" s="3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8"/>
      <c r="AO89" s="8"/>
      <c r="AP89" s="8"/>
      <c r="AQ89" s="8"/>
    </row>
    <row r="90" spans="1:43" ht="12.75">
      <c r="A90" s="14"/>
      <c r="B90" s="14"/>
      <c r="C90" s="14"/>
      <c r="D90" s="3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8"/>
      <c r="AO90" s="8"/>
      <c r="AP90" s="8"/>
      <c r="AQ90" s="8"/>
    </row>
    <row r="91" spans="1:43" ht="12.75">
      <c r="A91" s="14"/>
      <c r="B91" s="14"/>
      <c r="C91" s="14"/>
      <c r="D91" s="3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8"/>
      <c r="AO91" s="8"/>
      <c r="AP91" s="8"/>
      <c r="AQ91" s="8"/>
    </row>
    <row r="92" spans="1:43" ht="12.75">
      <c r="A92" s="14"/>
      <c r="B92" s="14"/>
      <c r="C92" s="14"/>
      <c r="D92" s="3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8"/>
      <c r="AO92" s="8"/>
      <c r="AP92" s="8"/>
      <c r="AQ92" s="8"/>
    </row>
    <row r="93" spans="1:43" ht="12.75">
      <c r="A93" s="14"/>
      <c r="B93" s="8"/>
      <c r="C93" s="8"/>
      <c r="D93" s="2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12.75">
      <c r="A94" s="21"/>
      <c r="B94" s="8"/>
      <c r="C94" s="8"/>
      <c r="D94" s="2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12.75">
      <c r="A95" s="21"/>
      <c r="B95" s="8"/>
      <c r="C95" s="8"/>
      <c r="D95" s="2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12.75">
      <c r="A96" s="8"/>
      <c r="B96" s="8"/>
      <c r="C96" s="8"/>
      <c r="D96" s="2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ht="12.75">
      <c r="D97" s="34"/>
    </row>
    <row r="98" ht="12.75">
      <c r="D98" s="34"/>
    </row>
    <row r="99" ht="12.75">
      <c r="D99" s="34"/>
    </row>
  </sheetData>
  <sheetProtection password="9C9F" sheet="1" scenarios="1" formatCells="0" formatColumns="0" formatRows="0"/>
  <conditionalFormatting sqref="AB18:AC18">
    <cfRule type="expression" priority="1" dxfId="0" stopIfTrue="1">
      <formula>AB18&lt;0</formula>
    </cfRule>
  </conditionalFormatting>
  <printOptions/>
  <pageMargins left="0.45" right="0.52" top="0.51" bottom="0.53" header="0.5" footer="0.5"/>
  <pageSetup fitToHeight="1" fitToWidth="1" horizontalDpi="600" verticalDpi="600" orientation="landscape" scale="4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18"/>
    <pageSetUpPr fitToPage="1"/>
  </sheetPr>
  <dimension ref="A1:AQ99"/>
  <sheetViews>
    <sheetView showGridLines="0" showRowColHeaders="0" workbookViewId="0" topLeftCell="A1">
      <selection activeCell="D9" sqref="D9"/>
    </sheetView>
  </sheetViews>
  <sheetFormatPr defaultColWidth="9.140625" defaultRowHeight="12.75"/>
  <cols>
    <col min="1" max="1" width="3.28125" style="9" customWidth="1"/>
    <col min="2" max="2" width="2.00390625" style="9" customWidth="1"/>
    <col min="3" max="3" width="22.421875" style="9" customWidth="1"/>
    <col min="4" max="4" width="1.7109375" style="9" customWidth="1"/>
    <col min="5" max="35" width="7.421875" style="9" customWidth="1"/>
    <col min="36" max="16384" width="9.140625" style="9" customWidth="1"/>
  </cols>
  <sheetData>
    <row r="1" spans="1:43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3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2.75">
      <c r="A4" s="8"/>
      <c r="B4" s="8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27.75" customHeight="1">
      <c r="A5" s="8"/>
      <c r="B5" s="10"/>
      <c r="C5" s="2"/>
      <c r="D5" s="8"/>
      <c r="E5" s="25"/>
      <c r="F5" s="26"/>
      <c r="G5" s="50" t="s">
        <v>203</v>
      </c>
      <c r="H5" s="8"/>
      <c r="I5" s="8"/>
      <c r="J5" s="27"/>
      <c r="K5" s="28"/>
      <c r="L5" s="28"/>
      <c r="M5" s="2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13.5" customHeight="1">
      <c r="A6" s="8"/>
      <c r="B6" s="8"/>
      <c r="C6" s="8"/>
      <c r="D6" s="8"/>
      <c r="E6" s="8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7.5" customHeight="1">
      <c r="A7" s="14"/>
      <c r="B7" s="19"/>
      <c r="C7" s="20"/>
      <c r="D7" s="8"/>
      <c r="E7" s="20"/>
      <c r="F7" s="20"/>
      <c r="G7" s="2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22.5" customHeight="1">
      <c r="A8" s="14"/>
      <c r="B8" s="5"/>
      <c r="C8" s="12"/>
      <c r="D8" s="12"/>
      <c r="E8" s="6" t="s">
        <v>110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 t="s">
        <v>116</v>
      </c>
      <c r="L8" s="6" t="s">
        <v>117</v>
      </c>
      <c r="M8" s="6" t="s">
        <v>118</v>
      </c>
      <c r="N8" s="6" t="s">
        <v>119</v>
      </c>
      <c r="O8" s="6" t="s">
        <v>120</v>
      </c>
      <c r="P8" s="6" t="s">
        <v>121</v>
      </c>
      <c r="Q8" s="6" t="s">
        <v>122</v>
      </c>
      <c r="R8" s="6" t="s">
        <v>123</v>
      </c>
      <c r="S8" s="6" t="s">
        <v>124</v>
      </c>
      <c r="T8" s="6" t="s">
        <v>125</v>
      </c>
      <c r="U8" s="6" t="s">
        <v>126</v>
      </c>
      <c r="V8" s="6" t="s">
        <v>127</v>
      </c>
      <c r="W8" s="6" t="s">
        <v>128</v>
      </c>
      <c r="X8" s="6" t="s">
        <v>129</v>
      </c>
      <c r="Y8" s="6" t="s">
        <v>130</v>
      </c>
      <c r="Z8" s="6" t="s">
        <v>131</v>
      </c>
      <c r="AA8" s="6" t="s">
        <v>132</v>
      </c>
      <c r="AB8" s="6" t="s">
        <v>133</v>
      </c>
      <c r="AC8" s="6" t="s">
        <v>134</v>
      </c>
      <c r="AD8" s="6" t="s">
        <v>135</v>
      </c>
      <c r="AE8" s="6" t="s">
        <v>136</v>
      </c>
      <c r="AF8" s="6" t="s">
        <v>137</v>
      </c>
      <c r="AG8" s="6" t="s">
        <v>138</v>
      </c>
      <c r="AH8" s="6" t="s">
        <v>139</v>
      </c>
      <c r="AI8" s="6" t="s">
        <v>140</v>
      </c>
      <c r="AJ8" s="7" t="s">
        <v>100</v>
      </c>
      <c r="AK8" s="8"/>
      <c r="AL8" s="8"/>
      <c r="AM8" s="8"/>
      <c r="AN8" s="8"/>
      <c r="AO8" s="8"/>
      <c r="AP8" s="8"/>
      <c r="AQ8" s="8"/>
    </row>
    <row r="9" spans="1:43" ht="14.25" customHeight="1">
      <c r="A9" s="14"/>
      <c r="B9" s="13" t="s">
        <v>141</v>
      </c>
      <c r="C9" s="31"/>
      <c r="D9" s="32"/>
      <c r="E9" s="167">
        <f aca="true" t="shared" si="0" ref="E9:AJ9">E10+E20+E32+E43+E52+E64</f>
        <v>0</v>
      </c>
      <c r="F9" s="167">
        <f t="shared" si="0"/>
        <v>0</v>
      </c>
      <c r="G9" s="167">
        <f t="shared" si="0"/>
        <v>0</v>
      </c>
      <c r="H9" s="167">
        <f t="shared" si="0"/>
        <v>0</v>
      </c>
      <c r="I9" s="167">
        <f t="shared" si="0"/>
        <v>0</v>
      </c>
      <c r="J9" s="167">
        <f t="shared" si="0"/>
        <v>0</v>
      </c>
      <c r="K9" s="167">
        <f t="shared" si="0"/>
        <v>0</v>
      </c>
      <c r="L9" s="167">
        <f t="shared" si="0"/>
        <v>0</v>
      </c>
      <c r="M9" s="167">
        <f t="shared" si="0"/>
        <v>0</v>
      </c>
      <c r="N9" s="167">
        <f t="shared" si="0"/>
        <v>0</v>
      </c>
      <c r="O9" s="167">
        <f t="shared" si="0"/>
        <v>0</v>
      </c>
      <c r="P9" s="167">
        <f t="shared" si="0"/>
        <v>0</v>
      </c>
      <c r="Q9" s="167">
        <f t="shared" si="0"/>
        <v>0</v>
      </c>
      <c r="R9" s="167">
        <f t="shared" si="0"/>
        <v>0</v>
      </c>
      <c r="S9" s="167">
        <f t="shared" si="0"/>
        <v>0</v>
      </c>
      <c r="T9" s="167">
        <f t="shared" si="0"/>
        <v>0</v>
      </c>
      <c r="U9" s="167">
        <f t="shared" si="0"/>
        <v>0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  <c r="AH9" s="167">
        <f t="shared" si="0"/>
        <v>0</v>
      </c>
      <c r="AI9" s="167">
        <f t="shared" si="0"/>
        <v>0</v>
      </c>
      <c r="AJ9" s="168">
        <f t="shared" si="0"/>
        <v>0</v>
      </c>
      <c r="AK9" s="8"/>
      <c r="AL9" s="8"/>
      <c r="AM9" s="8"/>
      <c r="AN9" s="8"/>
      <c r="AO9" s="8"/>
      <c r="AP9" s="8"/>
      <c r="AQ9" s="8"/>
    </row>
    <row r="10" spans="1:43" ht="17.25" customHeight="1">
      <c r="A10" s="14"/>
      <c r="B10" s="3" t="str">
        <f>Comparison!B18</f>
        <v>Transportation</v>
      </c>
      <c r="C10" s="15"/>
      <c r="D10" s="15"/>
      <c r="E10" s="169">
        <f aca="true" t="shared" si="1" ref="E10:AJ10">SUM(E11:E18)</f>
        <v>0</v>
      </c>
      <c r="F10" s="169">
        <f t="shared" si="1"/>
        <v>0</v>
      </c>
      <c r="G10" s="169">
        <f t="shared" si="1"/>
        <v>0</v>
      </c>
      <c r="H10" s="169">
        <f t="shared" si="1"/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  <c r="L10" s="169">
        <f t="shared" si="1"/>
        <v>0</v>
      </c>
      <c r="M10" s="169">
        <f t="shared" si="1"/>
        <v>0</v>
      </c>
      <c r="N10" s="169">
        <f t="shared" si="1"/>
        <v>0</v>
      </c>
      <c r="O10" s="169">
        <f t="shared" si="1"/>
        <v>0</v>
      </c>
      <c r="P10" s="169">
        <f t="shared" si="1"/>
        <v>0</v>
      </c>
      <c r="Q10" s="169">
        <f t="shared" si="1"/>
        <v>0</v>
      </c>
      <c r="R10" s="169">
        <f t="shared" si="1"/>
        <v>0</v>
      </c>
      <c r="S10" s="169">
        <f t="shared" si="1"/>
        <v>0</v>
      </c>
      <c r="T10" s="169">
        <f t="shared" si="1"/>
        <v>0</v>
      </c>
      <c r="U10" s="169">
        <f t="shared" si="1"/>
        <v>0</v>
      </c>
      <c r="V10" s="169">
        <f t="shared" si="1"/>
        <v>0</v>
      </c>
      <c r="W10" s="169">
        <f t="shared" si="1"/>
        <v>0</v>
      </c>
      <c r="X10" s="169">
        <f t="shared" si="1"/>
        <v>0</v>
      </c>
      <c r="Y10" s="169">
        <f t="shared" si="1"/>
        <v>0</v>
      </c>
      <c r="Z10" s="169">
        <f t="shared" si="1"/>
        <v>0</v>
      </c>
      <c r="AA10" s="169">
        <f t="shared" si="1"/>
        <v>0</v>
      </c>
      <c r="AB10" s="169">
        <f t="shared" si="1"/>
        <v>0</v>
      </c>
      <c r="AC10" s="169">
        <f t="shared" si="1"/>
        <v>0</v>
      </c>
      <c r="AD10" s="169">
        <f t="shared" si="1"/>
        <v>0</v>
      </c>
      <c r="AE10" s="169">
        <f t="shared" si="1"/>
        <v>0</v>
      </c>
      <c r="AF10" s="169">
        <f t="shared" si="1"/>
        <v>0</v>
      </c>
      <c r="AG10" s="169">
        <f t="shared" si="1"/>
        <v>0</v>
      </c>
      <c r="AH10" s="169">
        <f t="shared" si="1"/>
        <v>0</v>
      </c>
      <c r="AI10" s="169">
        <f t="shared" si="1"/>
        <v>0</v>
      </c>
      <c r="AJ10" s="170">
        <f t="shared" si="1"/>
        <v>0</v>
      </c>
      <c r="AK10" s="8"/>
      <c r="AL10" s="8"/>
      <c r="AM10" s="8"/>
      <c r="AN10" s="8"/>
      <c r="AO10" s="8"/>
      <c r="AP10" s="8"/>
      <c r="AQ10" s="8"/>
    </row>
    <row r="11" spans="1:43" ht="12.75">
      <c r="A11" s="14"/>
      <c r="B11" s="3"/>
      <c r="C11" s="15" t="str">
        <f>Tracking!C19</f>
        <v>Auto Loan/Lease</v>
      </c>
      <c r="D11" s="15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2">
        <f aca="true" t="shared" si="2" ref="AJ11:AJ18">SUM(E11:AI11)</f>
        <v>0</v>
      </c>
      <c r="AK11" s="8"/>
      <c r="AL11" s="8"/>
      <c r="AM11" s="8"/>
      <c r="AN11" s="8"/>
      <c r="AO11" s="8"/>
      <c r="AP11" s="8"/>
      <c r="AQ11" s="8"/>
    </row>
    <row r="12" spans="1:43" ht="12.75">
      <c r="A12" s="14"/>
      <c r="B12" s="3"/>
      <c r="C12" s="15" t="str">
        <f>Tracking!C20</f>
        <v>Insurance </v>
      </c>
      <c r="D12" s="15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2">
        <f t="shared" si="2"/>
        <v>0</v>
      </c>
      <c r="AK12" s="8"/>
      <c r="AL12" s="8"/>
      <c r="AM12" s="8"/>
      <c r="AN12" s="8"/>
      <c r="AO12" s="8"/>
      <c r="AP12" s="8"/>
      <c r="AQ12" s="8"/>
    </row>
    <row r="13" spans="1:43" ht="12.75">
      <c r="A13" s="14"/>
      <c r="B13" s="3"/>
      <c r="C13" s="15" t="str">
        <f>Tracking!C21</f>
        <v>Gas </v>
      </c>
      <c r="D13" s="15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2">
        <f t="shared" si="2"/>
        <v>0</v>
      </c>
      <c r="AK13" s="8"/>
      <c r="AL13" s="8"/>
      <c r="AM13" s="8"/>
      <c r="AN13" s="8"/>
      <c r="AO13" s="8"/>
      <c r="AP13" s="8"/>
      <c r="AQ13" s="8"/>
    </row>
    <row r="14" spans="1:43" ht="12.75">
      <c r="A14" s="14"/>
      <c r="B14" s="3"/>
      <c r="C14" s="15" t="str">
        <f>Tracking!C22</f>
        <v>Maintenance </v>
      </c>
      <c r="D14" s="15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2">
        <f t="shared" si="2"/>
        <v>0</v>
      </c>
      <c r="AK14" s="8"/>
      <c r="AL14" s="8"/>
      <c r="AM14" s="8"/>
      <c r="AN14" s="8"/>
      <c r="AO14" s="8"/>
      <c r="AP14" s="8"/>
      <c r="AQ14" s="8"/>
    </row>
    <row r="15" spans="1:43" ht="12.75">
      <c r="A15" s="14"/>
      <c r="B15" s="3"/>
      <c r="C15" s="15" t="str">
        <f>Tracking!C23</f>
        <v>Registration/Inspection</v>
      </c>
      <c r="D15" s="15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2">
        <f t="shared" si="2"/>
        <v>0</v>
      </c>
      <c r="AK15" s="8"/>
      <c r="AL15" s="8"/>
      <c r="AM15" s="8"/>
      <c r="AN15" s="8"/>
      <c r="AO15" s="8"/>
      <c r="AP15" s="8"/>
      <c r="AQ15" s="8"/>
    </row>
    <row r="16" spans="1:43" ht="12.75">
      <c r="A16" s="14"/>
      <c r="B16" s="3"/>
      <c r="C16" s="15" t="str">
        <f>Tracking!C24</f>
        <v>Bus/ Train</v>
      </c>
      <c r="D16" s="15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2">
        <f t="shared" si="2"/>
        <v>0</v>
      </c>
      <c r="AK16" s="8"/>
      <c r="AL16" s="8"/>
      <c r="AM16" s="8"/>
      <c r="AN16" s="8"/>
      <c r="AO16" s="8"/>
      <c r="AP16" s="8"/>
      <c r="AQ16" s="8"/>
    </row>
    <row r="17" spans="1:43" ht="12.75">
      <c r="A17" s="14"/>
      <c r="B17" s="3"/>
      <c r="C17" s="15" t="str">
        <f>Tracking!C25</f>
        <v>Other</v>
      </c>
      <c r="D17" s="15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2">
        <f t="shared" si="2"/>
        <v>0</v>
      </c>
      <c r="AK17" s="8"/>
      <c r="AL17" s="8"/>
      <c r="AM17" s="8"/>
      <c r="AN17" s="8"/>
      <c r="AO17" s="8"/>
      <c r="AP17" s="8"/>
      <c r="AQ17" s="8"/>
    </row>
    <row r="18" spans="1:43" ht="12.75">
      <c r="A18" s="14"/>
      <c r="B18" s="3"/>
      <c r="C18" s="15" t="str">
        <f>Tracking!C26</f>
        <v>Other</v>
      </c>
      <c r="D18" s="15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>
        <f t="shared" si="2"/>
        <v>0</v>
      </c>
      <c r="AK18" s="8"/>
      <c r="AL18" s="8"/>
      <c r="AM18" s="8"/>
      <c r="AN18" s="8"/>
      <c r="AO18" s="8"/>
      <c r="AP18" s="8"/>
      <c r="AQ18" s="8"/>
    </row>
    <row r="19" spans="1:43" ht="12.75">
      <c r="A19" s="14"/>
      <c r="B19" s="3"/>
      <c r="C19" s="15"/>
      <c r="D19" s="15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4"/>
      <c r="AK19" s="8"/>
      <c r="AL19" s="8"/>
      <c r="AM19" s="8"/>
      <c r="AN19" s="8"/>
      <c r="AO19" s="8"/>
      <c r="AP19" s="8"/>
      <c r="AQ19" s="8"/>
    </row>
    <row r="20" spans="1:43" ht="12.75">
      <c r="A20" s="14"/>
      <c r="B20" s="3" t="str">
        <f>Comparison!B28</f>
        <v>Home</v>
      </c>
      <c r="C20" s="15"/>
      <c r="D20" s="15"/>
      <c r="E20" s="175">
        <f aca="true" t="shared" si="3" ref="E20:AJ20">SUM(E21:E30)</f>
        <v>0</v>
      </c>
      <c r="F20" s="175">
        <f t="shared" si="3"/>
        <v>0</v>
      </c>
      <c r="G20" s="175">
        <f t="shared" si="3"/>
        <v>0</v>
      </c>
      <c r="H20" s="175">
        <f t="shared" si="3"/>
        <v>0</v>
      </c>
      <c r="I20" s="175">
        <f t="shared" si="3"/>
        <v>0</v>
      </c>
      <c r="J20" s="175">
        <f t="shared" si="3"/>
        <v>0</v>
      </c>
      <c r="K20" s="175">
        <f t="shared" si="3"/>
        <v>0</v>
      </c>
      <c r="L20" s="175">
        <f t="shared" si="3"/>
        <v>0</v>
      </c>
      <c r="M20" s="175">
        <f t="shared" si="3"/>
        <v>0</v>
      </c>
      <c r="N20" s="175">
        <f t="shared" si="3"/>
        <v>0</v>
      </c>
      <c r="O20" s="175">
        <f t="shared" si="3"/>
        <v>0</v>
      </c>
      <c r="P20" s="175">
        <f t="shared" si="3"/>
        <v>0</v>
      </c>
      <c r="Q20" s="175">
        <f t="shared" si="3"/>
        <v>0</v>
      </c>
      <c r="R20" s="175">
        <f t="shared" si="3"/>
        <v>0</v>
      </c>
      <c r="S20" s="175">
        <f t="shared" si="3"/>
        <v>0</v>
      </c>
      <c r="T20" s="175">
        <f t="shared" si="3"/>
        <v>0</v>
      </c>
      <c r="U20" s="175">
        <f t="shared" si="3"/>
        <v>0</v>
      </c>
      <c r="V20" s="175">
        <f t="shared" si="3"/>
        <v>0</v>
      </c>
      <c r="W20" s="175">
        <f t="shared" si="3"/>
        <v>0</v>
      </c>
      <c r="X20" s="175">
        <f t="shared" si="3"/>
        <v>0</v>
      </c>
      <c r="Y20" s="175">
        <f t="shared" si="3"/>
        <v>0</v>
      </c>
      <c r="Z20" s="175">
        <f t="shared" si="3"/>
        <v>0</v>
      </c>
      <c r="AA20" s="175">
        <f t="shared" si="3"/>
        <v>0</v>
      </c>
      <c r="AB20" s="175">
        <f t="shared" si="3"/>
        <v>0</v>
      </c>
      <c r="AC20" s="175">
        <f t="shared" si="3"/>
        <v>0</v>
      </c>
      <c r="AD20" s="175">
        <f t="shared" si="3"/>
        <v>0</v>
      </c>
      <c r="AE20" s="175">
        <f t="shared" si="3"/>
        <v>0</v>
      </c>
      <c r="AF20" s="175">
        <f t="shared" si="3"/>
        <v>0</v>
      </c>
      <c r="AG20" s="175">
        <f t="shared" si="3"/>
        <v>0</v>
      </c>
      <c r="AH20" s="175">
        <f t="shared" si="3"/>
        <v>0</v>
      </c>
      <c r="AI20" s="175">
        <f t="shared" si="3"/>
        <v>0</v>
      </c>
      <c r="AJ20" s="176">
        <f t="shared" si="3"/>
        <v>0</v>
      </c>
      <c r="AK20" s="8"/>
      <c r="AL20" s="8"/>
      <c r="AM20" s="8"/>
      <c r="AN20" s="8"/>
      <c r="AO20" s="8"/>
      <c r="AP20" s="8"/>
      <c r="AQ20" s="8"/>
    </row>
    <row r="21" spans="1:43" ht="12.75">
      <c r="A21" s="14"/>
      <c r="B21" s="3"/>
      <c r="C21" s="15" t="str">
        <f>Tracking!C29</f>
        <v>Mortgage</v>
      </c>
      <c r="D21" s="15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>
        <f aca="true" t="shared" si="4" ref="AJ21:AJ30">SUM(E21:AI21)</f>
        <v>0</v>
      </c>
      <c r="AK21" s="8"/>
      <c r="AL21" s="8"/>
      <c r="AM21" s="8"/>
      <c r="AN21" s="8"/>
      <c r="AO21" s="8"/>
      <c r="AP21" s="8"/>
      <c r="AQ21" s="8"/>
    </row>
    <row r="22" spans="1:43" ht="12.75">
      <c r="A22" s="14"/>
      <c r="B22" s="3"/>
      <c r="C22" s="15" t="str">
        <f>Tracking!C30</f>
        <v>Rent</v>
      </c>
      <c r="D22" s="15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2">
        <f t="shared" si="4"/>
        <v>0</v>
      </c>
      <c r="AK22" s="8"/>
      <c r="AL22" s="8"/>
      <c r="AM22" s="8"/>
      <c r="AN22" s="8"/>
      <c r="AO22" s="8"/>
      <c r="AP22" s="8"/>
      <c r="AQ22" s="8"/>
    </row>
    <row r="23" spans="1:43" ht="12.75">
      <c r="A23" s="14"/>
      <c r="B23" s="3"/>
      <c r="C23" s="15" t="str">
        <f>Tracking!C31</f>
        <v>Maintenance</v>
      </c>
      <c r="D23" s="15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2">
        <f t="shared" si="4"/>
        <v>0</v>
      </c>
      <c r="AK23" s="8"/>
      <c r="AL23" s="8"/>
      <c r="AM23" s="8"/>
      <c r="AN23" s="8"/>
      <c r="AO23" s="8"/>
      <c r="AP23" s="8"/>
      <c r="AQ23" s="8"/>
    </row>
    <row r="24" spans="1:43" ht="12.75">
      <c r="A24" s="14"/>
      <c r="B24" s="3"/>
      <c r="C24" s="15" t="str">
        <f>Tracking!C32</f>
        <v>Insurance</v>
      </c>
      <c r="D24" s="15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2">
        <f t="shared" si="4"/>
        <v>0</v>
      </c>
      <c r="AK24" s="8"/>
      <c r="AL24" s="8"/>
      <c r="AM24" s="8"/>
      <c r="AN24" s="8"/>
      <c r="AO24" s="8"/>
      <c r="AP24" s="8"/>
      <c r="AQ24" s="8"/>
    </row>
    <row r="25" spans="1:43" ht="12.75">
      <c r="A25" s="14"/>
      <c r="B25" s="3"/>
      <c r="C25" s="15" t="str">
        <f>Tracking!C33</f>
        <v>Furniture</v>
      </c>
      <c r="D25" s="15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2">
        <f t="shared" si="4"/>
        <v>0</v>
      </c>
      <c r="AK25" s="8"/>
      <c r="AL25" s="8"/>
      <c r="AM25" s="8"/>
      <c r="AN25" s="8"/>
      <c r="AO25" s="8"/>
      <c r="AP25" s="8"/>
      <c r="AQ25" s="8"/>
    </row>
    <row r="26" spans="1:43" ht="12.75">
      <c r="A26" s="14"/>
      <c r="B26" s="3"/>
      <c r="C26" s="15" t="str">
        <f>Tracking!C34</f>
        <v>Household Supplies</v>
      </c>
      <c r="D26" s="15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2">
        <f t="shared" si="4"/>
        <v>0</v>
      </c>
      <c r="AK26" s="8"/>
      <c r="AL26" s="8"/>
      <c r="AM26" s="8"/>
      <c r="AN26" s="8"/>
      <c r="AO26" s="8"/>
      <c r="AP26" s="8"/>
      <c r="AQ26" s="8"/>
    </row>
    <row r="27" spans="1:43" ht="12.75">
      <c r="A27" s="14"/>
      <c r="B27" s="3"/>
      <c r="C27" s="15" t="str">
        <f>Tracking!C35</f>
        <v>Groceries</v>
      </c>
      <c r="D27" s="15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2">
        <f t="shared" si="4"/>
        <v>0</v>
      </c>
      <c r="AK27" s="8"/>
      <c r="AL27" s="8"/>
      <c r="AM27" s="8"/>
      <c r="AN27" s="8"/>
      <c r="AO27" s="8"/>
      <c r="AP27" s="8"/>
      <c r="AQ27" s="8"/>
    </row>
    <row r="28" spans="1:43" ht="12.75">
      <c r="A28" s="14"/>
      <c r="B28" s="3"/>
      <c r="C28" s="15" t="str">
        <f>Tracking!C36</f>
        <v>Real Estate Tax</v>
      </c>
      <c r="D28" s="15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2">
        <f t="shared" si="4"/>
        <v>0</v>
      </c>
      <c r="AK28" s="8"/>
      <c r="AL28" s="8"/>
      <c r="AM28" s="8"/>
      <c r="AN28" s="8"/>
      <c r="AO28" s="8"/>
      <c r="AP28" s="8"/>
      <c r="AQ28" s="8"/>
    </row>
    <row r="29" spans="1:43" ht="12.75">
      <c r="A29" s="14"/>
      <c r="B29" s="3"/>
      <c r="C29" s="15" t="str">
        <f>Tracking!C37</f>
        <v>Other</v>
      </c>
      <c r="D29" s="15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2">
        <f t="shared" si="4"/>
        <v>0</v>
      </c>
      <c r="AK29" s="8"/>
      <c r="AL29" s="8"/>
      <c r="AM29" s="8"/>
      <c r="AN29" s="8"/>
      <c r="AO29" s="8"/>
      <c r="AP29" s="8"/>
      <c r="AQ29" s="8"/>
    </row>
    <row r="30" spans="1:43" ht="12.75">
      <c r="A30" s="14"/>
      <c r="B30" s="3"/>
      <c r="C30" s="15" t="str">
        <f>Tracking!C38</f>
        <v>Other</v>
      </c>
      <c r="D30" s="15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2">
        <f t="shared" si="4"/>
        <v>0</v>
      </c>
      <c r="AK30" s="8"/>
      <c r="AL30" s="8"/>
      <c r="AM30" s="8"/>
      <c r="AN30" s="8"/>
      <c r="AO30" s="8"/>
      <c r="AP30" s="8"/>
      <c r="AQ30" s="8"/>
    </row>
    <row r="31" spans="1:43" ht="12.75">
      <c r="A31" s="14"/>
      <c r="B31" s="3"/>
      <c r="C31" s="15"/>
      <c r="D31" s="15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4"/>
      <c r="AK31" s="8"/>
      <c r="AL31" s="8"/>
      <c r="AM31" s="8"/>
      <c r="AN31" s="8"/>
      <c r="AO31" s="8"/>
      <c r="AP31" s="8"/>
      <c r="AQ31" s="8"/>
    </row>
    <row r="32" spans="1:43" ht="12.75">
      <c r="A32" s="14"/>
      <c r="B32" s="3" t="str">
        <f>Comparison!B40</f>
        <v>Utilities</v>
      </c>
      <c r="C32" s="15"/>
      <c r="D32" s="15"/>
      <c r="E32" s="175">
        <f aca="true" t="shared" si="5" ref="E32:AJ32">SUM(E33:E41)</f>
        <v>0</v>
      </c>
      <c r="F32" s="175">
        <f t="shared" si="5"/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175">
        <f t="shared" si="5"/>
        <v>0</v>
      </c>
      <c r="T32" s="175">
        <f t="shared" si="5"/>
        <v>0</v>
      </c>
      <c r="U32" s="175">
        <f t="shared" si="5"/>
        <v>0</v>
      </c>
      <c r="V32" s="175">
        <f t="shared" si="5"/>
        <v>0</v>
      </c>
      <c r="W32" s="175">
        <f t="shared" si="5"/>
        <v>0</v>
      </c>
      <c r="X32" s="175">
        <f t="shared" si="5"/>
        <v>0</v>
      </c>
      <c r="Y32" s="175">
        <f t="shared" si="5"/>
        <v>0</v>
      </c>
      <c r="Z32" s="175">
        <f t="shared" si="5"/>
        <v>0</v>
      </c>
      <c r="AA32" s="175">
        <f t="shared" si="5"/>
        <v>0</v>
      </c>
      <c r="AB32" s="175">
        <f t="shared" si="5"/>
        <v>0</v>
      </c>
      <c r="AC32" s="175">
        <f t="shared" si="5"/>
        <v>0</v>
      </c>
      <c r="AD32" s="175">
        <f t="shared" si="5"/>
        <v>0</v>
      </c>
      <c r="AE32" s="175">
        <f t="shared" si="5"/>
        <v>0</v>
      </c>
      <c r="AF32" s="175">
        <f t="shared" si="5"/>
        <v>0</v>
      </c>
      <c r="AG32" s="175">
        <f t="shared" si="5"/>
        <v>0</v>
      </c>
      <c r="AH32" s="175">
        <f t="shared" si="5"/>
        <v>0</v>
      </c>
      <c r="AI32" s="175">
        <f t="shared" si="5"/>
        <v>0</v>
      </c>
      <c r="AJ32" s="176">
        <f t="shared" si="5"/>
        <v>0</v>
      </c>
      <c r="AK32" s="8"/>
      <c r="AL32" s="8"/>
      <c r="AM32" s="8"/>
      <c r="AN32" s="8"/>
      <c r="AO32" s="8"/>
      <c r="AP32" s="8"/>
      <c r="AQ32" s="8"/>
    </row>
    <row r="33" spans="1:43" ht="12.75">
      <c r="A33" s="14"/>
      <c r="B33" s="3"/>
      <c r="C33" s="15" t="str">
        <f>Tracking!C41</f>
        <v>Phone - Home</v>
      </c>
      <c r="D33" s="15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2">
        <f aca="true" t="shared" si="6" ref="AJ33:AJ41">SUM(E33:AI33)</f>
        <v>0</v>
      </c>
      <c r="AK33" s="8"/>
      <c r="AL33" s="8"/>
      <c r="AM33" s="8"/>
      <c r="AN33" s="8"/>
      <c r="AO33" s="8"/>
      <c r="AP33" s="8"/>
      <c r="AQ33" s="8"/>
    </row>
    <row r="34" spans="1:43" ht="12.75">
      <c r="A34" s="14"/>
      <c r="B34" s="3"/>
      <c r="C34" s="15" t="str">
        <f>Tracking!C42</f>
        <v>Phone - Cell</v>
      </c>
      <c r="D34" s="15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>
        <f t="shared" si="6"/>
        <v>0</v>
      </c>
      <c r="AK34" s="8"/>
      <c r="AL34" s="8"/>
      <c r="AM34" s="8"/>
      <c r="AN34" s="8"/>
      <c r="AO34" s="8"/>
      <c r="AP34" s="8"/>
      <c r="AQ34" s="8"/>
    </row>
    <row r="35" spans="1:43" ht="12.75">
      <c r="A35" s="14"/>
      <c r="B35" s="3"/>
      <c r="C35" s="15" t="str">
        <f>Tracking!C43</f>
        <v>Cable</v>
      </c>
      <c r="D35" s="15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2">
        <f t="shared" si="6"/>
        <v>0</v>
      </c>
      <c r="AK35" s="8"/>
      <c r="AL35" s="8"/>
      <c r="AM35" s="8"/>
      <c r="AN35" s="8"/>
      <c r="AO35" s="8"/>
      <c r="AP35" s="8"/>
      <c r="AQ35" s="8"/>
    </row>
    <row r="36" spans="1:43" ht="12.75">
      <c r="A36" s="14"/>
      <c r="B36" s="3"/>
      <c r="C36" s="15" t="str">
        <f>Tracking!C44</f>
        <v>Gas</v>
      </c>
      <c r="D36" s="15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2">
        <f t="shared" si="6"/>
        <v>0</v>
      </c>
      <c r="AK36" s="8"/>
      <c r="AL36" s="8"/>
      <c r="AM36" s="8"/>
      <c r="AN36" s="8"/>
      <c r="AO36" s="8"/>
      <c r="AP36" s="8"/>
      <c r="AQ36" s="8"/>
    </row>
    <row r="37" spans="1:43" ht="12.75">
      <c r="A37" s="14"/>
      <c r="B37" s="3"/>
      <c r="C37" s="15" t="str">
        <f>Tracking!C45</f>
        <v>Water</v>
      </c>
      <c r="D37" s="15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>
        <f t="shared" si="6"/>
        <v>0</v>
      </c>
      <c r="AK37" s="8"/>
      <c r="AL37" s="8"/>
      <c r="AM37" s="8"/>
      <c r="AN37" s="8"/>
      <c r="AO37" s="8"/>
      <c r="AP37" s="8"/>
      <c r="AQ37" s="8"/>
    </row>
    <row r="38" spans="1:43" ht="12.75">
      <c r="A38" s="14"/>
      <c r="B38" s="3"/>
      <c r="C38" s="15" t="str">
        <f>Tracking!C46</f>
        <v>Electricity</v>
      </c>
      <c r="D38" s="15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>
        <f t="shared" si="6"/>
        <v>0</v>
      </c>
      <c r="AK38" s="8"/>
      <c r="AL38" s="8"/>
      <c r="AM38" s="8"/>
      <c r="AN38" s="8"/>
      <c r="AO38" s="8"/>
      <c r="AP38" s="8"/>
      <c r="AQ38" s="8"/>
    </row>
    <row r="39" spans="1:43" ht="12.75">
      <c r="A39" s="14"/>
      <c r="B39" s="3"/>
      <c r="C39" s="15" t="str">
        <f>Tracking!C47</f>
        <v>Internet</v>
      </c>
      <c r="D39" s="15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>
        <f t="shared" si="6"/>
        <v>0</v>
      </c>
      <c r="AK39" s="8"/>
      <c r="AL39" s="8"/>
      <c r="AM39" s="8"/>
      <c r="AN39" s="8"/>
      <c r="AO39" s="8"/>
      <c r="AP39" s="8"/>
      <c r="AQ39" s="8"/>
    </row>
    <row r="40" spans="1:43" ht="12.75">
      <c r="A40" s="14"/>
      <c r="B40" s="3"/>
      <c r="C40" s="15" t="str">
        <f>Tracking!C48</f>
        <v>Other</v>
      </c>
      <c r="D40" s="15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>
        <f t="shared" si="6"/>
        <v>0</v>
      </c>
      <c r="AK40" s="8"/>
      <c r="AL40" s="8"/>
      <c r="AM40" s="8"/>
      <c r="AN40" s="8"/>
      <c r="AO40" s="8"/>
      <c r="AP40" s="8"/>
      <c r="AQ40" s="8"/>
    </row>
    <row r="41" spans="1:43" ht="12.75">
      <c r="A41" s="14"/>
      <c r="B41" s="3"/>
      <c r="C41" s="15" t="str">
        <f>Tracking!C49</f>
        <v>Other</v>
      </c>
      <c r="D41" s="15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>
        <f t="shared" si="6"/>
        <v>0</v>
      </c>
      <c r="AK41" s="8"/>
      <c r="AL41" s="8"/>
      <c r="AM41" s="8"/>
      <c r="AN41" s="8"/>
      <c r="AO41" s="8"/>
      <c r="AP41" s="8"/>
      <c r="AQ41" s="8"/>
    </row>
    <row r="42" spans="1:43" ht="12.75">
      <c r="A42" s="14"/>
      <c r="B42" s="3"/>
      <c r="C42" s="15"/>
      <c r="D42" s="15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8"/>
      <c r="AL42" s="8"/>
      <c r="AM42" s="8"/>
      <c r="AN42" s="8"/>
      <c r="AO42" s="8"/>
      <c r="AP42" s="8"/>
      <c r="AQ42" s="8"/>
    </row>
    <row r="43" spans="1:43" ht="12.75">
      <c r="A43" s="14"/>
      <c r="B43" s="3" t="str">
        <f>Comparison!B51</f>
        <v>Health</v>
      </c>
      <c r="C43" s="15"/>
      <c r="D43" s="15"/>
      <c r="E43" s="175">
        <f aca="true" t="shared" si="7" ref="E43:AJ43">SUM(E44:E50)</f>
        <v>0</v>
      </c>
      <c r="F43" s="175">
        <f t="shared" si="7"/>
        <v>0</v>
      </c>
      <c r="G43" s="175">
        <f t="shared" si="7"/>
        <v>0</v>
      </c>
      <c r="H43" s="175">
        <f t="shared" si="7"/>
        <v>0</v>
      </c>
      <c r="I43" s="175">
        <f t="shared" si="7"/>
        <v>0</v>
      </c>
      <c r="J43" s="175">
        <f t="shared" si="7"/>
        <v>0</v>
      </c>
      <c r="K43" s="175">
        <f t="shared" si="7"/>
        <v>0</v>
      </c>
      <c r="L43" s="175">
        <f t="shared" si="7"/>
        <v>0</v>
      </c>
      <c r="M43" s="175">
        <f t="shared" si="7"/>
        <v>0</v>
      </c>
      <c r="N43" s="175">
        <f t="shared" si="7"/>
        <v>0</v>
      </c>
      <c r="O43" s="175">
        <f t="shared" si="7"/>
        <v>0</v>
      </c>
      <c r="P43" s="175">
        <f t="shared" si="7"/>
        <v>0</v>
      </c>
      <c r="Q43" s="175">
        <f t="shared" si="7"/>
        <v>0</v>
      </c>
      <c r="R43" s="175">
        <f t="shared" si="7"/>
        <v>0</v>
      </c>
      <c r="S43" s="175">
        <f t="shared" si="7"/>
        <v>0</v>
      </c>
      <c r="T43" s="175">
        <f t="shared" si="7"/>
        <v>0</v>
      </c>
      <c r="U43" s="175">
        <f t="shared" si="7"/>
        <v>0</v>
      </c>
      <c r="V43" s="175">
        <f t="shared" si="7"/>
        <v>0</v>
      </c>
      <c r="W43" s="175">
        <f t="shared" si="7"/>
        <v>0</v>
      </c>
      <c r="X43" s="175">
        <f t="shared" si="7"/>
        <v>0</v>
      </c>
      <c r="Y43" s="175">
        <f t="shared" si="7"/>
        <v>0</v>
      </c>
      <c r="Z43" s="175">
        <f t="shared" si="7"/>
        <v>0</v>
      </c>
      <c r="AA43" s="175">
        <f t="shared" si="7"/>
        <v>0</v>
      </c>
      <c r="AB43" s="175">
        <f t="shared" si="7"/>
        <v>0</v>
      </c>
      <c r="AC43" s="175">
        <f t="shared" si="7"/>
        <v>0</v>
      </c>
      <c r="AD43" s="175">
        <f t="shared" si="7"/>
        <v>0</v>
      </c>
      <c r="AE43" s="175">
        <f t="shared" si="7"/>
        <v>0</v>
      </c>
      <c r="AF43" s="175">
        <f t="shared" si="7"/>
        <v>0</v>
      </c>
      <c r="AG43" s="175">
        <f t="shared" si="7"/>
        <v>0</v>
      </c>
      <c r="AH43" s="175">
        <f t="shared" si="7"/>
        <v>0</v>
      </c>
      <c r="AI43" s="175">
        <f t="shared" si="7"/>
        <v>0</v>
      </c>
      <c r="AJ43" s="176">
        <f t="shared" si="7"/>
        <v>0</v>
      </c>
      <c r="AK43" s="8"/>
      <c r="AL43" s="8"/>
      <c r="AM43" s="8"/>
      <c r="AN43" s="8"/>
      <c r="AO43" s="8"/>
      <c r="AP43" s="8"/>
      <c r="AQ43" s="8"/>
    </row>
    <row r="44" spans="1:43" ht="12.75">
      <c r="A44" s="14"/>
      <c r="B44" s="3"/>
      <c r="C44" s="15" t="str">
        <f>Tracking!C52</f>
        <v>Dental</v>
      </c>
      <c r="D44" s="15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>
        <f aca="true" t="shared" si="8" ref="AJ44:AJ50">SUM(E44:AI44)</f>
        <v>0</v>
      </c>
      <c r="AK44" s="8"/>
      <c r="AL44" s="8"/>
      <c r="AM44" s="8"/>
      <c r="AN44" s="8"/>
      <c r="AO44" s="8"/>
      <c r="AP44" s="8"/>
      <c r="AQ44" s="8"/>
    </row>
    <row r="45" spans="1:43" ht="12.75">
      <c r="A45" s="14"/>
      <c r="B45" s="3"/>
      <c r="C45" s="15" t="str">
        <f>Tracking!C53</f>
        <v>Medical</v>
      </c>
      <c r="D45" s="15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>
        <f t="shared" si="8"/>
        <v>0</v>
      </c>
      <c r="AK45" s="8"/>
      <c r="AL45" s="8"/>
      <c r="AM45" s="8"/>
      <c r="AN45" s="8"/>
      <c r="AO45" s="8"/>
      <c r="AP45" s="8"/>
      <c r="AQ45" s="8"/>
    </row>
    <row r="46" spans="1:43" ht="12.75">
      <c r="A46" s="14"/>
      <c r="B46" s="3"/>
      <c r="C46" s="15" t="str">
        <f>Tracking!C54</f>
        <v>Medication</v>
      </c>
      <c r="D46" s="15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>
        <f t="shared" si="8"/>
        <v>0</v>
      </c>
      <c r="AK46" s="8"/>
      <c r="AL46" s="8"/>
      <c r="AM46" s="8"/>
      <c r="AN46" s="8"/>
      <c r="AO46" s="8"/>
      <c r="AP46" s="8"/>
      <c r="AQ46" s="8"/>
    </row>
    <row r="47" spans="1:43" ht="12.75">
      <c r="A47" s="14"/>
      <c r="B47" s="3"/>
      <c r="C47" s="15" t="str">
        <f>Tracking!C55</f>
        <v>Vision/contacts</v>
      </c>
      <c r="D47" s="15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>
        <f t="shared" si="8"/>
        <v>0</v>
      </c>
      <c r="AK47" s="8"/>
      <c r="AL47" s="8"/>
      <c r="AM47" s="8"/>
      <c r="AN47" s="8"/>
      <c r="AO47" s="8"/>
      <c r="AP47" s="8"/>
      <c r="AQ47" s="8"/>
    </row>
    <row r="48" spans="1:43" ht="12.75">
      <c r="A48" s="14"/>
      <c r="B48" s="3"/>
      <c r="C48" s="15" t="str">
        <f>Tracking!C56</f>
        <v>Life Insurance</v>
      </c>
      <c r="D48" s="15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>
        <f t="shared" si="8"/>
        <v>0</v>
      </c>
      <c r="AK48" s="8"/>
      <c r="AL48" s="8"/>
      <c r="AM48" s="8"/>
      <c r="AN48" s="8"/>
      <c r="AO48" s="8"/>
      <c r="AP48" s="8"/>
      <c r="AQ48" s="8"/>
    </row>
    <row r="49" spans="1:43" ht="12.75">
      <c r="A49" s="14"/>
      <c r="B49" s="3"/>
      <c r="C49" s="15" t="str">
        <f>Tracking!C57</f>
        <v>Other</v>
      </c>
      <c r="D49" s="15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2">
        <f t="shared" si="8"/>
        <v>0</v>
      </c>
      <c r="AK49" s="8"/>
      <c r="AL49" s="8"/>
      <c r="AM49" s="8"/>
      <c r="AN49" s="8"/>
      <c r="AO49" s="8"/>
      <c r="AP49" s="8"/>
      <c r="AQ49" s="8"/>
    </row>
    <row r="50" spans="1:43" ht="12.75">
      <c r="A50" s="14"/>
      <c r="B50" s="3"/>
      <c r="C50" s="15" t="str">
        <f>Tracking!C58</f>
        <v>Other</v>
      </c>
      <c r="D50" s="15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>
        <f t="shared" si="8"/>
        <v>0</v>
      </c>
      <c r="AK50" s="8"/>
      <c r="AL50" s="8"/>
      <c r="AM50" s="8"/>
      <c r="AN50" s="8"/>
      <c r="AO50" s="8"/>
      <c r="AP50" s="8"/>
      <c r="AQ50" s="8"/>
    </row>
    <row r="51" spans="1:43" ht="12.75">
      <c r="A51" s="14"/>
      <c r="B51" s="3"/>
      <c r="C51" s="15"/>
      <c r="D51" s="15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2"/>
      <c r="AK51" s="8"/>
      <c r="AL51" s="8"/>
      <c r="AM51" s="8"/>
      <c r="AN51" s="8"/>
      <c r="AO51" s="8"/>
      <c r="AP51" s="8"/>
      <c r="AQ51" s="8"/>
    </row>
    <row r="52" spans="1:43" ht="12.75">
      <c r="A52" s="14"/>
      <c r="B52" s="3" t="str">
        <f>Comparison!B60</f>
        <v>Entertainment</v>
      </c>
      <c r="C52" s="15"/>
      <c r="D52" s="15"/>
      <c r="E52" s="175">
        <f aca="true" t="shared" si="9" ref="E52:AJ52">SUM(E53:E62)</f>
        <v>0</v>
      </c>
      <c r="F52" s="175">
        <f t="shared" si="9"/>
        <v>0</v>
      </c>
      <c r="G52" s="175">
        <f t="shared" si="9"/>
        <v>0</v>
      </c>
      <c r="H52" s="175">
        <f t="shared" si="9"/>
        <v>0</v>
      </c>
      <c r="I52" s="175">
        <f t="shared" si="9"/>
        <v>0</v>
      </c>
      <c r="J52" s="175">
        <f t="shared" si="9"/>
        <v>0</v>
      </c>
      <c r="K52" s="175">
        <f t="shared" si="9"/>
        <v>0</v>
      </c>
      <c r="L52" s="175">
        <f t="shared" si="9"/>
        <v>0</v>
      </c>
      <c r="M52" s="175">
        <f t="shared" si="9"/>
        <v>0</v>
      </c>
      <c r="N52" s="175">
        <f t="shared" si="9"/>
        <v>0</v>
      </c>
      <c r="O52" s="175">
        <f t="shared" si="9"/>
        <v>0</v>
      </c>
      <c r="P52" s="175">
        <f t="shared" si="9"/>
        <v>0</v>
      </c>
      <c r="Q52" s="175">
        <f t="shared" si="9"/>
        <v>0</v>
      </c>
      <c r="R52" s="175">
        <f t="shared" si="9"/>
        <v>0</v>
      </c>
      <c r="S52" s="175">
        <f t="shared" si="9"/>
        <v>0</v>
      </c>
      <c r="T52" s="175">
        <f t="shared" si="9"/>
        <v>0</v>
      </c>
      <c r="U52" s="175">
        <f t="shared" si="9"/>
        <v>0</v>
      </c>
      <c r="V52" s="175">
        <f t="shared" si="9"/>
        <v>0</v>
      </c>
      <c r="W52" s="175">
        <f t="shared" si="9"/>
        <v>0</v>
      </c>
      <c r="X52" s="175">
        <f t="shared" si="9"/>
        <v>0</v>
      </c>
      <c r="Y52" s="175">
        <f t="shared" si="9"/>
        <v>0</v>
      </c>
      <c r="Z52" s="175">
        <f t="shared" si="9"/>
        <v>0</v>
      </c>
      <c r="AA52" s="175">
        <f t="shared" si="9"/>
        <v>0</v>
      </c>
      <c r="AB52" s="175">
        <f t="shared" si="9"/>
        <v>0</v>
      </c>
      <c r="AC52" s="175">
        <f t="shared" si="9"/>
        <v>0</v>
      </c>
      <c r="AD52" s="175">
        <f t="shared" si="9"/>
        <v>0</v>
      </c>
      <c r="AE52" s="175">
        <f t="shared" si="9"/>
        <v>0</v>
      </c>
      <c r="AF52" s="175">
        <f t="shared" si="9"/>
        <v>0</v>
      </c>
      <c r="AG52" s="175">
        <f t="shared" si="9"/>
        <v>0</v>
      </c>
      <c r="AH52" s="175">
        <f t="shared" si="9"/>
        <v>0</v>
      </c>
      <c r="AI52" s="175">
        <f t="shared" si="9"/>
        <v>0</v>
      </c>
      <c r="AJ52" s="176">
        <f t="shared" si="9"/>
        <v>0</v>
      </c>
      <c r="AK52" s="8"/>
      <c r="AL52" s="8"/>
      <c r="AM52" s="8"/>
      <c r="AN52" s="8"/>
      <c r="AO52" s="8"/>
      <c r="AP52" s="8"/>
      <c r="AQ52" s="8"/>
    </row>
    <row r="53" spans="1:43" ht="12.75">
      <c r="A53" s="14"/>
      <c r="B53" s="3"/>
      <c r="C53" s="15" t="str">
        <f>Tracking!C61</f>
        <v>Memberships</v>
      </c>
      <c r="D53" s="15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>
        <f aca="true" t="shared" si="10" ref="AJ53:AJ62">SUM(E53:AI53)</f>
        <v>0</v>
      </c>
      <c r="AK53" s="8"/>
      <c r="AL53" s="8"/>
      <c r="AM53" s="8"/>
      <c r="AN53" s="8"/>
      <c r="AO53" s="8"/>
      <c r="AP53" s="8"/>
      <c r="AQ53" s="8"/>
    </row>
    <row r="54" spans="1:43" ht="12.75">
      <c r="A54" s="14"/>
      <c r="B54" s="3"/>
      <c r="C54" s="15" t="str">
        <f>Tracking!C62</f>
        <v>Dining out</v>
      </c>
      <c r="D54" s="15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2">
        <f t="shared" si="10"/>
        <v>0</v>
      </c>
      <c r="AK54" s="8"/>
      <c r="AL54" s="8"/>
      <c r="AM54" s="8"/>
      <c r="AN54" s="8"/>
      <c r="AO54" s="8"/>
      <c r="AP54" s="8"/>
      <c r="AQ54" s="8"/>
    </row>
    <row r="55" spans="1:43" ht="12.75">
      <c r="A55" s="14"/>
      <c r="B55" s="3"/>
      <c r="C55" s="15" t="str">
        <f>Tracking!C63</f>
        <v>Events</v>
      </c>
      <c r="D55" s="15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2">
        <f t="shared" si="10"/>
        <v>0</v>
      </c>
      <c r="AK55" s="8"/>
      <c r="AL55" s="8"/>
      <c r="AM55" s="8"/>
      <c r="AN55" s="8"/>
      <c r="AO55" s="8"/>
      <c r="AP55" s="8"/>
      <c r="AQ55" s="8"/>
    </row>
    <row r="56" spans="1:43" ht="12.75">
      <c r="A56" s="14"/>
      <c r="B56" s="3"/>
      <c r="C56" s="15" t="str">
        <f>Tracking!C64</f>
        <v>Subscriptions</v>
      </c>
      <c r="D56" s="15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2">
        <f t="shared" si="10"/>
        <v>0</v>
      </c>
      <c r="AK56" s="8"/>
      <c r="AL56" s="8"/>
      <c r="AM56" s="8"/>
      <c r="AN56" s="8"/>
      <c r="AO56" s="8"/>
      <c r="AP56" s="8"/>
      <c r="AQ56" s="8"/>
    </row>
    <row r="57" spans="1:43" ht="12.75">
      <c r="A57" s="14"/>
      <c r="B57" s="3"/>
      <c r="C57" s="15" t="str">
        <f>Tracking!C65</f>
        <v>Movies</v>
      </c>
      <c r="D57" s="15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2">
        <f t="shared" si="10"/>
        <v>0</v>
      </c>
      <c r="AK57" s="8"/>
      <c r="AL57" s="8"/>
      <c r="AM57" s="8"/>
      <c r="AN57" s="8"/>
      <c r="AO57" s="8"/>
      <c r="AP57" s="8"/>
      <c r="AQ57" s="8"/>
    </row>
    <row r="58" spans="1:43" ht="12.75">
      <c r="A58" s="14"/>
      <c r="B58" s="3"/>
      <c r="C58" s="15" t="str">
        <f>Tracking!C66</f>
        <v>Music</v>
      </c>
      <c r="D58" s="15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>
        <f t="shared" si="10"/>
        <v>0</v>
      </c>
      <c r="AK58" s="8"/>
      <c r="AL58" s="8"/>
      <c r="AM58" s="8"/>
      <c r="AN58" s="8"/>
      <c r="AO58" s="8"/>
      <c r="AP58" s="8"/>
      <c r="AQ58" s="8"/>
    </row>
    <row r="59" spans="1:43" ht="12.75">
      <c r="A59" s="14"/>
      <c r="B59" s="3"/>
      <c r="C59" s="15" t="str">
        <f>Tracking!C67</f>
        <v>Hobbies</v>
      </c>
      <c r="D59" s="15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2">
        <f t="shared" si="10"/>
        <v>0</v>
      </c>
      <c r="AK59" s="8"/>
      <c r="AL59" s="8"/>
      <c r="AM59" s="8"/>
      <c r="AN59" s="8"/>
      <c r="AO59" s="8"/>
      <c r="AP59" s="8"/>
      <c r="AQ59" s="8"/>
    </row>
    <row r="60" spans="1:43" ht="12.75">
      <c r="A60" s="14"/>
      <c r="B60" s="3"/>
      <c r="C60" s="15" t="str">
        <f>Tracking!C68</f>
        <v>Travel/ Vacation</v>
      </c>
      <c r="D60" s="15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>
        <f t="shared" si="10"/>
        <v>0</v>
      </c>
      <c r="AK60" s="8"/>
      <c r="AL60" s="8"/>
      <c r="AM60" s="8"/>
      <c r="AN60" s="8"/>
      <c r="AO60" s="8"/>
      <c r="AP60" s="8"/>
      <c r="AQ60" s="8"/>
    </row>
    <row r="61" spans="1:43" ht="12.75">
      <c r="A61" s="14"/>
      <c r="B61" s="3"/>
      <c r="C61" s="15" t="str">
        <f>Tracking!C69</f>
        <v>Other</v>
      </c>
      <c r="D61" s="15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2">
        <f t="shared" si="10"/>
        <v>0</v>
      </c>
      <c r="AK61" s="8"/>
      <c r="AL61" s="8"/>
      <c r="AM61" s="8"/>
      <c r="AN61" s="8"/>
      <c r="AO61" s="8"/>
      <c r="AP61" s="8"/>
      <c r="AQ61" s="8"/>
    </row>
    <row r="62" spans="1:43" ht="12.75">
      <c r="A62" s="14"/>
      <c r="B62" s="3"/>
      <c r="C62" s="15" t="str">
        <f>Tracking!C70</f>
        <v>Other</v>
      </c>
      <c r="D62" s="15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2">
        <f t="shared" si="10"/>
        <v>0</v>
      </c>
      <c r="AK62" s="8"/>
      <c r="AL62" s="8"/>
      <c r="AM62" s="8"/>
      <c r="AN62" s="8"/>
      <c r="AO62" s="8"/>
      <c r="AP62" s="8"/>
      <c r="AQ62" s="8"/>
    </row>
    <row r="63" spans="1:43" ht="12.75">
      <c r="A63" s="14"/>
      <c r="B63" s="3"/>
      <c r="C63" s="15"/>
      <c r="D63" s="15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4"/>
      <c r="AK63" s="8"/>
      <c r="AL63" s="8"/>
      <c r="AM63" s="8"/>
      <c r="AN63" s="8"/>
      <c r="AO63" s="8"/>
      <c r="AP63" s="8"/>
      <c r="AQ63" s="8"/>
    </row>
    <row r="64" spans="1:43" ht="12.75">
      <c r="A64" s="14"/>
      <c r="B64" s="3" t="str">
        <f>Comparison!B72</f>
        <v>Miscellaneous</v>
      </c>
      <c r="C64" s="15"/>
      <c r="D64" s="15"/>
      <c r="E64" s="175">
        <f aca="true" t="shared" si="11" ref="E64:AJ64">SUM(E65:E76)</f>
        <v>0</v>
      </c>
      <c r="F64" s="175">
        <f t="shared" si="11"/>
        <v>0</v>
      </c>
      <c r="G64" s="175">
        <f t="shared" si="11"/>
        <v>0</v>
      </c>
      <c r="H64" s="175">
        <f t="shared" si="11"/>
        <v>0</v>
      </c>
      <c r="I64" s="175">
        <f t="shared" si="11"/>
        <v>0</v>
      </c>
      <c r="J64" s="175">
        <f t="shared" si="11"/>
        <v>0</v>
      </c>
      <c r="K64" s="175">
        <f t="shared" si="11"/>
        <v>0</v>
      </c>
      <c r="L64" s="175">
        <f t="shared" si="11"/>
        <v>0</v>
      </c>
      <c r="M64" s="175">
        <f t="shared" si="11"/>
        <v>0</v>
      </c>
      <c r="N64" s="175">
        <f t="shared" si="11"/>
        <v>0</v>
      </c>
      <c r="O64" s="175">
        <f t="shared" si="11"/>
        <v>0</v>
      </c>
      <c r="P64" s="175">
        <f t="shared" si="11"/>
        <v>0</v>
      </c>
      <c r="Q64" s="175">
        <f t="shared" si="11"/>
        <v>0</v>
      </c>
      <c r="R64" s="175">
        <f t="shared" si="11"/>
        <v>0</v>
      </c>
      <c r="S64" s="175">
        <f t="shared" si="11"/>
        <v>0</v>
      </c>
      <c r="T64" s="175">
        <f t="shared" si="11"/>
        <v>0</v>
      </c>
      <c r="U64" s="175">
        <f t="shared" si="11"/>
        <v>0</v>
      </c>
      <c r="V64" s="175">
        <f t="shared" si="11"/>
        <v>0</v>
      </c>
      <c r="W64" s="175">
        <f t="shared" si="11"/>
        <v>0</v>
      </c>
      <c r="X64" s="175">
        <f t="shared" si="11"/>
        <v>0</v>
      </c>
      <c r="Y64" s="175">
        <f t="shared" si="11"/>
        <v>0</v>
      </c>
      <c r="Z64" s="175">
        <f t="shared" si="11"/>
        <v>0</v>
      </c>
      <c r="AA64" s="175">
        <f t="shared" si="11"/>
        <v>0</v>
      </c>
      <c r="AB64" s="175">
        <f t="shared" si="11"/>
        <v>0</v>
      </c>
      <c r="AC64" s="175">
        <f t="shared" si="11"/>
        <v>0</v>
      </c>
      <c r="AD64" s="175">
        <f t="shared" si="11"/>
        <v>0</v>
      </c>
      <c r="AE64" s="175">
        <f t="shared" si="11"/>
        <v>0</v>
      </c>
      <c r="AF64" s="175">
        <f t="shared" si="11"/>
        <v>0</v>
      </c>
      <c r="AG64" s="175">
        <f t="shared" si="11"/>
        <v>0</v>
      </c>
      <c r="AH64" s="175">
        <f t="shared" si="11"/>
        <v>0</v>
      </c>
      <c r="AI64" s="175">
        <f t="shared" si="11"/>
        <v>0</v>
      </c>
      <c r="AJ64" s="176">
        <f t="shared" si="11"/>
        <v>0</v>
      </c>
      <c r="AK64" s="8"/>
      <c r="AL64" s="8"/>
      <c r="AM64" s="8"/>
      <c r="AN64" s="8"/>
      <c r="AO64" s="8"/>
      <c r="AP64" s="8"/>
      <c r="AQ64" s="8"/>
    </row>
    <row r="65" spans="1:43" ht="12.75">
      <c r="A65" s="14"/>
      <c r="B65" s="3"/>
      <c r="C65" s="15" t="str">
        <f>Tracking!C73</f>
        <v>Dry Cleaning</v>
      </c>
      <c r="D65" s="15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>
        <f aca="true" t="shared" si="12" ref="AJ65:AJ76">SUM(E65:AI65)</f>
        <v>0</v>
      </c>
      <c r="AK65" s="8"/>
      <c r="AL65" s="8"/>
      <c r="AM65" s="8"/>
      <c r="AN65" s="8"/>
      <c r="AO65" s="8"/>
      <c r="AP65" s="8"/>
      <c r="AQ65" s="8"/>
    </row>
    <row r="66" spans="1:43" ht="12.75">
      <c r="A66" s="14"/>
      <c r="B66" s="3"/>
      <c r="C66" s="15" t="str">
        <f>Tracking!C74</f>
        <v>New Clothes</v>
      </c>
      <c r="D66" s="15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2">
        <f t="shared" si="12"/>
        <v>0</v>
      </c>
      <c r="AK66" s="8"/>
      <c r="AL66" s="8"/>
      <c r="AM66" s="8"/>
      <c r="AN66" s="8"/>
      <c r="AO66" s="8"/>
      <c r="AP66" s="8"/>
      <c r="AQ66" s="8"/>
    </row>
    <row r="67" spans="1:43" ht="12.75">
      <c r="A67" s="14"/>
      <c r="B67" s="3"/>
      <c r="C67" s="15" t="str">
        <f>Tracking!C75</f>
        <v>Donations</v>
      </c>
      <c r="D67" s="15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>
        <f t="shared" si="12"/>
        <v>0</v>
      </c>
      <c r="AK67" s="8"/>
      <c r="AL67" s="8"/>
      <c r="AM67" s="8"/>
      <c r="AN67" s="8"/>
      <c r="AO67" s="8"/>
      <c r="AP67" s="8"/>
      <c r="AQ67" s="8"/>
    </row>
    <row r="68" spans="1:43" ht="12.75">
      <c r="A68" s="14"/>
      <c r="B68" s="3"/>
      <c r="C68" s="15" t="str">
        <f>Tracking!C76</f>
        <v>Child Care</v>
      </c>
      <c r="D68" s="15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2">
        <f t="shared" si="12"/>
        <v>0</v>
      </c>
      <c r="AK68" s="8"/>
      <c r="AL68" s="8"/>
      <c r="AM68" s="8"/>
      <c r="AN68" s="8"/>
      <c r="AO68" s="8"/>
      <c r="AP68" s="8"/>
      <c r="AQ68" s="8"/>
    </row>
    <row r="69" spans="1:43" ht="12.75">
      <c r="A69" s="14"/>
      <c r="B69" s="3"/>
      <c r="C69" s="15" t="str">
        <f>Tracking!C77</f>
        <v>Tuition</v>
      </c>
      <c r="D69" s="15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>
        <f t="shared" si="12"/>
        <v>0</v>
      </c>
      <c r="AK69" s="8"/>
      <c r="AL69" s="8"/>
      <c r="AM69" s="8"/>
      <c r="AN69" s="8"/>
      <c r="AO69" s="8"/>
      <c r="AP69" s="8"/>
      <c r="AQ69" s="8"/>
    </row>
    <row r="70" spans="1:43" ht="12.75">
      <c r="A70" s="14"/>
      <c r="B70" s="3"/>
      <c r="C70" s="15" t="str">
        <f>Tracking!C78</f>
        <v>College Loans</v>
      </c>
      <c r="D70" s="15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>
        <f t="shared" si="12"/>
        <v>0</v>
      </c>
      <c r="AK70" s="8"/>
      <c r="AL70" s="8"/>
      <c r="AM70" s="8"/>
      <c r="AN70" s="8"/>
      <c r="AO70" s="8"/>
      <c r="AP70" s="8"/>
      <c r="AQ70" s="8"/>
    </row>
    <row r="71" spans="1:43" ht="12.75">
      <c r="A71" s="14"/>
      <c r="B71" s="3"/>
      <c r="C71" s="15" t="str">
        <f>Tracking!C79</f>
        <v>Pocket Money</v>
      </c>
      <c r="D71" s="15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>
        <f t="shared" si="12"/>
        <v>0</v>
      </c>
      <c r="AK71" s="8"/>
      <c r="AL71" s="8"/>
      <c r="AM71" s="8"/>
      <c r="AN71" s="8"/>
      <c r="AO71" s="8"/>
      <c r="AP71" s="8"/>
      <c r="AQ71" s="8"/>
    </row>
    <row r="72" spans="1:43" ht="12.75">
      <c r="A72" s="14"/>
      <c r="B72" s="3"/>
      <c r="C72" s="15" t="str">
        <f>Tracking!C80</f>
        <v>Gifts</v>
      </c>
      <c r="D72" s="15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2">
        <f t="shared" si="12"/>
        <v>0</v>
      </c>
      <c r="AK72" s="8"/>
      <c r="AL72" s="8"/>
      <c r="AM72" s="8"/>
      <c r="AN72" s="8"/>
      <c r="AO72" s="8"/>
      <c r="AP72" s="8"/>
      <c r="AQ72" s="8"/>
    </row>
    <row r="73" spans="1:43" ht="12.75">
      <c r="A73" s="14"/>
      <c r="B73" s="3"/>
      <c r="C73" s="15" t="str">
        <f>Tracking!C81</f>
        <v>Credit Card</v>
      </c>
      <c r="D73" s="15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2">
        <f t="shared" si="12"/>
        <v>0</v>
      </c>
      <c r="AK73" s="8"/>
      <c r="AL73" s="8"/>
      <c r="AM73" s="8"/>
      <c r="AN73" s="8"/>
      <c r="AO73" s="8"/>
      <c r="AP73" s="8"/>
      <c r="AQ73" s="8"/>
    </row>
    <row r="74" spans="1:43" ht="12.75">
      <c r="A74" s="14"/>
      <c r="B74" s="3"/>
      <c r="C74" s="15" t="str">
        <f>Tracking!C82</f>
        <v>Other</v>
      </c>
      <c r="D74" s="15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2">
        <f t="shared" si="12"/>
        <v>0</v>
      </c>
      <c r="AK74" s="8"/>
      <c r="AL74" s="8"/>
      <c r="AM74" s="8"/>
      <c r="AN74" s="8"/>
      <c r="AO74" s="8"/>
      <c r="AP74" s="8"/>
      <c r="AQ74" s="8"/>
    </row>
    <row r="75" spans="1:43" ht="12.75">
      <c r="A75" s="14"/>
      <c r="B75" s="3"/>
      <c r="C75" s="15" t="str">
        <f>Tracking!C83</f>
        <v>Other</v>
      </c>
      <c r="D75" s="15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2">
        <f t="shared" si="12"/>
        <v>0</v>
      </c>
      <c r="AK75" s="8"/>
      <c r="AL75" s="8"/>
      <c r="AM75" s="8"/>
      <c r="AN75" s="8"/>
      <c r="AO75" s="8"/>
      <c r="AP75" s="8"/>
      <c r="AQ75" s="8"/>
    </row>
    <row r="76" spans="1:43" ht="12.75">
      <c r="A76" s="14"/>
      <c r="B76" s="3"/>
      <c r="C76" s="15" t="str">
        <f>Tracking!C84</f>
        <v>Other</v>
      </c>
      <c r="D76" s="15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2">
        <f t="shared" si="12"/>
        <v>0</v>
      </c>
      <c r="AK76" s="8"/>
      <c r="AL76" s="8"/>
      <c r="AM76" s="8"/>
      <c r="AN76" s="8"/>
      <c r="AO76" s="8"/>
      <c r="AP76" s="8"/>
      <c r="AQ76" s="8"/>
    </row>
    <row r="77" spans="1:43" ht="12.75">
      <c r="A77" s="14"/>
      <c r="B77" s="4"/>
      <c r="C77" s="17"/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8"/>
      <c r="AK77" s="8"/>
      <c r="AL77" s="8"/>
      <c r="AM77" s="8"/>
      <c r="AN77" s="8"/>
      <c r="AO77" s="8"/>
      <c r="AP77" s="8"/>
      <c r="AQ77" s="8"/>
    </row>
    <row r="78" spans="1:43" ht="12.75">
      <c r="A78" s="14"/>
      <c r="B78" s="14"/>
      <c r="C78" s="14"/>
      <c r="D78" s="3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8"/>
      <c r="AO78" s="8"/>
      <c r="AP78" s="8"/>
      <c r="AQ78" s="8"/>
    </row>
    <row r="79" spans="1:43" ht="12.75">
      <c r="A79" s="14"/>
      <c r="B79" s="14"/>
      <c r="C79" s="14"/>
      <c r="D79" s="3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8"/>
      <c r="AO79" s="8"/>
      <c r="AP79" s="8"/>
      <c r="AQ79" s="8"/>
    </row>
    <row r="80" spans="1:43" ht="12.75">
      <c r="A80" s="14"/>
      <c r="B80" s="14"/>
      <c r="C80" s="14"/>
      <c r="D80" s="3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8"/>
      <c r="AO80" s="8"/>
      <c r="AP80" s="8"/>
      <c r="AQ80" s="8"/>
    </row>
    <row r="81" spans="1:43" ht="12.75">
      <c r="A81" s="14"/>
      <c r="B81" s="14"/>
      <c r="C81" s="14"/>
      <c r="D81" s="3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8"/>
      <c r="AO81" s="8"/>
      <c r="AP81" s="8"/>
      <c r="AQ81" s="8"/>
    </row>
    <row r="82" spans="1:43" ht="12.75">
      <c r="A82" s="14"/>
      <c r="B82" s="14"/>
      <c r="C82" s="14"/>
      <c r="D82" s="3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8"/>
      <c r="AO82" s="8"/>
      <c r="AP82" s="8"/>
      <c r="AQ82" s="8"/>
    </row>
    <row r="83" spans="1:43" ht="12.75">
      <c r="A83" s="14"/>
      <c r="B83" s="14"/>
      <c r="C83" s="14"/>
      <c r="D83" s="3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8"/>
      <c r="AO83" s="8"/>
      <c r="AP83" s="8"/>
      <c r="AQ83" s="8"/>
    </row>
    <row r="84" spans="1:43" ht="12.75">
      <c r="A84" s="14"/>
      <c r="B84" s="14"/>
      <c r="C84" s="14"/>
      <c r="D84" s="3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8"/>
      <c r="AO84" s="8"/>
      <c r="AP84" s="8"/>
      <c r="AQ84" s="8"/>
    </row>
    <row r="85" spans="1:43" ht="12.75">
      <c r="A85" s="14"/>
      <c r="B85" s="14"/>
      <c r="C85" s="14"/>
      <c r="D85" s="3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8"/>
      <c r="AO85" s="8"/>
      <c r="AP85" s="8"/>
      <c r="AQ85" s="8"/>
    </row>
    <row r="86" spans="1:43" ht="12.75">
      <c r="A86" s="14"/>
      <c r="B86" s="14"/>
      <c r="C86" s="14"/>
      <c r="D86" s="3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8"/>
      <c r="AO86" s="8"/>
      <c r="AP86" s="8"/>
      <c r="AQ86" s="8"/>
    </row>
    <row r="87" spans="1:43" ht="12.75">
      <c r="A87" s="14"/>
      <c r="B87" s="14"/>
      <c r="C87" s="14"/>
      <c r="D87" s="3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8"/>
      <c r="AO87" s="8"/>
      <c r="AP87" s="8"/>
      <c r="AQ87" s="8"/>
    </row>
    <row r="88" spans="1:43" ht="12.75">
      <c r="A88" s="14"/>
      <c r="B88" s="14"/>
      <c r="C88" s="14"/>
      <c r="D88" s="3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8"/>
      <c r="AO88" s="8"/>
      <c r="AP88" s="8"/>
      <c r="AQ88" s="8"/>
    </row>
    <row r="89" spans="1:43" ht="12.75">
      <c r="A89" s="14"/>
      <c r="B89" s="14"/>
      <c r="C89" s="14"/>
      <c r="D89" s="3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8"/>
      <c r="AO89" s="8"/>
      <c r="AP89" s="8"/>
      <c r="AQ89" s="8"/>
    </row>
    <row r="90" spans="1:43" ht="12.75">
      <c r="A90" s="14"/>
      <c r="B90" s="14"/>
      <c r="C90" s="14"/>
      <c r="D90" s="3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8"/>
      <c r="AO90" s="8"/>
      <c r="AP90" s="8"/>
      <c r="AQ90" s="8"/>
    </row>
    <row r="91" spans="1:43" ht="12.75">
      <c r="A91" s="14"/>
      <c r="B91" s="14"/>
      <c r="C91" s="14"/>
      <c r="D91" s="3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8"/>
      <c r="AO91" s="8"/>
      <c r="AP91" s="8"/>
      <c r="AQ91" s="8"/>
    </row>
    <row r="92" spans="1:43" ht="12.75">
      <c r="A92" s="14"/>
      <c r="B92" s="14"/>
      <c r="C92" s="14"/>
      <c r="D92" s="3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8"/>
      <c r="AO92" s="8"/>
      <c r="AP92" s="8"/>
      <c r="AQ92" s="8"/>
    </row>
    <row r="93" spans="1:43" ht="12.75">
      <c r="A93" s="14"/>
      <c r="B93" s="8"/>
      <c r="C93" s="8"/>
      <c r="D93" s="2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12.75">
      <c r="A94" s="21"/>
      <c r="B94" s="8"/>
      <c r="C94" s="8"/>
      <c r="D94" s="2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12.75">
      <c r="A95" s="21"/>
      <c r="B95" s="8"/>
      <c r="C95" s="8"/>
      <c r="D95" s="2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12.75">
      <c r="A96" s="8"/>
      <c r="B96" s="8"/>
      <c r="C96" s="8"/>
      <c r="D96" s="2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ht="12.75">
      <c r="D97" s="34"/>
    </row>
    <row r="98" ht="12.75">
      <c r="D98" s="34"/>
    </row>
    <row r="99" ht="12.75">
      <c r="D99" s="34"/>
    </row>
  </sheetData>
  <sheetProtection password="9C9F" sheet="1" scenarios="1" formatCells="0" formatColumns="0" formatRows="0"/>
  <conditionalFormatting sqref="AB18:AC18">
    <cfRule type="expression" priority="1" dxfId="0" stopIfTrue="1">
      <formula>AB18&lt;0</formula>
    </cfRule>
  </conditionalFormatting>
  <printOptions/>
  <pageMargins left="0.45" right="0.52" top="0.51" bottom="0.53" header="0.5" footer="0.5"/>
  <pageSetup fitToHeight="1" fitToWidth="1" horizontalDpi="600" verticalDpi="600" orientation="landscape" scale="4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18"/>
    <pageSetUpPr fitToPage="1"/>
  </sheetPr>
  <dimension ref="A1:AQ99"/>
  <sheetViews>
    <sheetView showGridLines="0" showRowColHeaders="0" workbookViewId="0" topLeftCell="A1">
      <selection activeCell="D9" sqref="D9"/>
    </sheetView>
  </sheetViews>
  <sheetFormatPr defaultColWidth="9.140625" defaultRowHeight="12.75"/>
  <cols>
    <col min="1" max="1" width="3.28125" style="9" customWidth="1"/>
    <col min="2" max="2" width="2.00390625" style="9" customWidth="1"/>
    <col min="3" max="3" width="22.421875" style="9" customWidth="1"/>
    <col min="4" max="4" width="1.7109375" style="9" customWidth="1"/>
    <col min="5" max="35" width="7.421875" style="9" customWidth="1"/>
    <col min="36" max="16384" width="9.140625" style="9" customWidth="1"/>
  </cols>
  <sheetData>
    <row r="1" spans="1:43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3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2.75">
      <c r="A4" s="8"/>
      <c r="B4" s="8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27.75" customHeight="1">
      <c r="A5" s="8"/>
      <c r="B5" s="10"/>
      <c r="C5" s="2"/>
      <c r="D5" s="8"/>
      <c r="E5" s="25"/>
      <c r="F5" s="26"/>
      <c r="G5" s="50" t="s">
        <v>202</v>
      </c>
      <c r="H5" s="8"/>
      <c r="I5" s="8"/>
      <c r="J5" s="27"/>
      <c r="K5" s="28"/>
      <c r="L5" s="28"/>
      <c r="M5" s="2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13.5" customHeight="1">
      <c r="A6" s="8"/>
      <c r="B6" s="8"/>
      <c r="C6" s="8"/>
      <c r="D6" s="8"/>
      <c r="E6" s="8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7.5" customHeight="1">
      <c r="A7" s="14"/>
      <c r="B7" s="19"/>
      <c r="C7" s="20"/>
      <c r="D7" s="8"/>
      <c r="E7" s="20"/>
      <c r="F7" s="20"/>
      <c r="G7" s="2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22.5" customHeight="1">
      <c r="A8" s="14"/>
      <c r="B8" s="5"/>
      <c r="C8" s="12"/>
      <c r="D8" s="12"/>
      <c r="E8" s="6" t="s">
        <v>110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 t="s">
        <v>116</v>
      </c>
      <c r="L8" s="6" t="s">
        <v>117</v>
      </c>
      <c r="M8" s="6" t="s">
        <v>118</v>
      </c>
      <c r="N8" s="6" t="s">
        <v>119</v>
      </c>
      <c r="O8" s="6" t="s">
        <v>120</v>
      </c>
      <c r="P8" s="6" t="s">
        <v>121</v>
      </c>
      <c r="Q8" s="6" t="s">
        <v>122</v>
      </c>
      <c r="R8" s="6" t="s">
        <v>123</v>
      </c>
      <c r="S8" s="6" t="s">
        <v>124</v>
      </c>
      <c r="T8" s="6" t="s">
        <v>125</v>
      </c>
      <c r="U8" s="6" t="s">
        <v>126</v>
      </c>
      <c r="V8" s="6" t="s">
        <v>127</v>
      </c>
      <c r="W8" s="6" t="s">
        <v>128</v>
      </c>
      <c r="X8" s="6" t="s">
        <v>129</v>
      </c>
      <c r="Y8" s="6" t="s">
        <v>130</v>
      </c>
      <c r="Z8" s="6" t="s">
        <v>131</v>
      </c>
      <c r="AA8" s="6" t="s">
        <v>132</v>
      </c>
      <c r="AB8" s="6" t="s">
        <v>133</v>
      </c>
      <c r="AC8" s="6" t="s">
        <v>134</v>
      </c>
      <c r="AD8" s="6" t="s">
        <v>135</v>
      </c>
      <c r="AE8" s="6" t="s">
        <v>136</v>
      </c>
      <c r="AF8" s="6" t="s">
        <v>137</v>
      </c>
      <c r="AG8" s="6" t="s">
        <v>138</v>
      </c>
      <c r="AH8" s="6" t="s">
        <v>139</v>
      </c>
      <c r="AI8" s="6" t="s">
        <v>140</v>
      </c>
      <c r="AJ8" s="7" t="s">
        <v>100</v>
      </c>
      <c r="AK8" s="8"/>
      <c r="AL8" s="8"/>
      <c r="AM8" s="8"/>
      <c r="AN8" s="8"/>
      <c r="AO8" s="8"/>
      <c r="AP8" s="8"/>
      <c r="AQ8" s="8"/>
    </row>
    <row r="9" spans="1:43" ht="14.25" customHeight="1">
      <c r="A9" s="14"/>
      <c r="B9" s="13" t="s">
        <v>141</v>
      </c>
      <c r="C9" s="31"/>
      <c r="D9" s="32"/>
      <c r="E9" s="167">
        <f aca="true" t="shared" si="0" ref="E9:AJ9">E10+E20+E32+E43+E52+E64</f>
        <v>0</v>
      </c>
      <c r="F9" s="167">
        <f t="shared" si="0"/>
        <v>0</v>
      </c>
      <c r="G9" s="167">
        <f t="shared" si="0"/>
        <v>0</v>
      </c>
      <c r="H9" s="167">
        <f t="shared" si="0"/>
        <v>0</v>
      </c>
      <c r="I9" s="167">
        <f t="shared" si="0"/>
        <v>0</v>
      </c>
      <c r="J9" s="167">
        <f t="shared" si="0"/>
        <v>0</v>
      </c>
      <c r="K9" s="167">
        <f t="shared" si="0"/>
        <v>0</v>
      </c>
      <c r="L9" s="167">
        <f t="shared" si="0"/>
        <v>0</v>
      </c>
      <c r="M9" s="167">
        <f t="shared" si="0"/>
        <v>0</v>
      </c>
      <c r="N9" s="167">
        <f t="shared" si="0"/>
        <v>0</v>
      </c>
      <c r="O9" s="167">
        <f t="shared" si="0"/>
        <v>0</v>
      </c>
      <c r="P9" s="167">
        <f t="shared" si="0"/>
        <v>0</v>
      </c>
      <c r="Q9" s="167">
        <f t="shared" si="0"/>
        <v>0</v>
      </c>
      <c r="R9" s="167">
        <f t="shared" si="0"/>
        <v>0</v>
      </c>
      <c r="S9" s="167">
        <f t="shared" si="0"/>
        <v>0</v>
      </c>
      <c r="T9" s="167">
        <f t="shared" si="0"/>
        <v>0</v>
      </c>
      <c r="U9" s="167">
        <f t="shared" si="0"/>
        <v>0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  <c r="AH9" s="167">
        <f t="shared" si="0"/>
        <v>0</v>
      </c>
      <c r="AI9" s="167">
        <f t="shared" si="0"/>
        <v>0</v>
      </c>
      <c r="AJ9" s="168">
        <f t="shared" si="0"/>
        <v>0</v>
      </c>
      <c r="AK9" s="8"/>
      <c r="AL9" s="8"/>
      <c r="AM9" s="8"/>
      <c r="AN9" s="8"/>
      <c r="AO9" s="8"/>
      <c r="AP9" s="8"/>
      <c r="AQ9" s="8"/>
    </row>
    <row r="10" spans="1:43" ht="17.25" customHeight="1">
      <c r="A10" s="14"/>
      <c r="B10" s="3" t="str">
        <f>Comparison!B18</f>
        <v>Transportation</v>
      </c>
      <c r="C10" s="15"/>
      <c r="D10" s="15"/>
      <c r="E10" s="169">
        <f aca="true" t="shared" si="1" ref="E10:AJ10">SUM(E11:E18)</f>
        <v>0</v>
      </c>
      <c r="F10" s="169">
        <f t="shared" si="1"/>
        <v>0</v>
      </c>
      <c r="G10" s="169">
        <f t="shared" si="1"/>
        <v>0</v>
      </c>
      <c r="H10" s="169">
        <f t="shared" si="1"/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  <c r="L10" s="169">
        <f t="shared" si="1"/>
        <v>0</v>
      </c>
      <c r="M10" s="169">
        <f t="shared" si="1"/>
        <v>0</v>
      </c>
      <c r="N10" s="169">
        <f t="shared" si="1"/>
        <v>0</v>
      </c>
      <c r="O10" s="169">
        <f t="shared" si="1"/>
        <v>0</v>
      </c>
      <c r="P10" s="169">
        <f t="shared" si="1"/>
        <v>0</v>
      </c>
      <c r="Q10" s="169">
        <f t="shared" si="1"/>
        <v>0</v>
      </c>
      <c r="R10" s="169">
        <f t="shared" si="1"/>
        <v>0</v>
      </c>
      <c r="S10" s="169">
        <f t="shared" si="1"/>
        <v>0</v>
      </c>
      <c r="T10" s="169">
        <f t="shared" si="1"/>
        <v>0</v>
      </c>
      <c r="U10" s="169">
        <f t="shared" si="1"/>
        <v>0</v>
      </c>
      <c r="V10" s="169">
        <f t="shared" si="1"/>
        <v>0</v>
      </c>
      <c r="W10" s="169">
        <f t="shared" si="1"/>
        <v>0</v>
      </c>
      <c r="X10" s="169">
        <f t="shared" si="1"/>
        <v>0</v>
      </c>
      <c r="Y10" s="169">
        <f t="shared" si="1"/>
        <v>0</v>
      </c>
      <c r="Z10" s="169">
        <f t="shared" si="1"/>
        <v>0</v>
      </c>
      <c r="AA10" s="169">
        <f t="shared" si="1"/>
        <v>0</v>
      </c>
      <c r="AB10" s="169">
        <f t="shared" si="1"/>
        <v>0</v>
      </c>
      <c r="AC10" s="169">
        <f t="shared" si="1"/>
        <v>0</v>
      </c>
      <c r="AD10" s="169">
        <f t="shared" si="1"/>
        <v>0</v>
      </c>
      <c r="AE10" s="169">
        <f t="shared" si="1"/>
        <v>0</v>
      </c>
      <c r="AF10" s="169">
        <f t="shared" si="1"/>
        <v>0</v>
      </c>
      <c r="AG10" s="169">
        <f t="shared" si="1"/>
        <v>0</v>
      </c>
      <c r="AH10" s="169">
        <f t="shared" si="1"/>
        <v>0</v>
      </c>
      <c r="AI10" s="169">
        <f t="shared" si="1"/>
        <v>0</v>
      </c>
      <c r="AJ10" s="170">
        <f t="shared" si="1"/>
        <v>0</v>
      </c>
      <c r="AK10" s="8"/>
      <c r="AL10" s="8"/>
      <c r="AM10" s="8"/>
      <c r="AN10" s="8"/>
      <c r="AO10" s="8"/>
      <c r="AP10" s="8"/>
      <c r="AQ10" s="8"/>
    </row>
    <row r="11" spans="1:43" ht="12.75">
      <c r="A11" s="14"/>
      <c r="B11" s="3"/>
      <c r="C11" s="15" t="str">
        <f>Tracking!C19</f>
        <v>Auto Loan/Lease</v>
      </c>
      <c r="D11" s="15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2">
        <f aca="true" t="shared" si="2" ref="AJ11:AJ18">SUM(E11:AI11)</f>
        <v>0</v>
      </c>
      <c r="AK11" s="8"/>
      <c r="AL11" s="8"/>
      <c r="AM11" s="8"/>
      <c r="AN11" s="8"/>
      <c r="AO11" s="8"/>
      <c r="AP11" s="8"/>
      <c r="AQ11" s="8"/>
    </row>
    <row r="12" spans="1:43" ht="12.75">
      <c r="A12" s="14"/>
      <c r="B12" s="3"/>
      <c r="C12" s="15" t="str">
        <f>Tracking!C20</f>
        <v>Insurance </v>
      </c>
      <c r="D12" s="15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2">
        <f t="shared" si="2"/>
        <v>0</v>
      </c>
      <c r="AK12" s="8"/>
      <c r="AL12" s="8"/>
      <c r="AM12" s="8"/>
      <c r="AN12" s="8"/>
      <c r="AO12" s="8"/>
      <c r="AP12" s="8"/>
      <c r="AQ12" s="8"/>
    </row>
    <row r="13" spans="1:43" ht="12.75">
      <c r="A13" s="14"/>
      <c r="B13" s="3"/>
      <c r="C13" s="15" t="str">
        <f>Tracking!C21</f>
        <v>Gas </v>
      </c>
      <c r="D13" s="15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2">
        <f t="shared" si="2"/>
        <v>0</v>
      </c>
      <c r="AK13" s="8"/>
      <c r="AL13" s="8"/>
      <c r="AM13" s="8"/>
      <c r="AN13" s="8"/>
      <c r="AO13" s="8"/>
      <c r="AP13" s="8"/>
      <c r="AQ13" s="8"/>
    </row>
    <row r="14" spans="1:43" ht="12.75">
      <c r="A14" s="14"/>
      <c r="B14" s="3"/>
      <c r="C14" s="15" t="str">
        <f>Tracking!C22</f>
        <v>Maintenance </v>
      </c>
      <c r="D14" s="15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2">
        <f t="shared" si="2"/>
        <v>0</v>
      </c>
      <c r="AK14" s="8"/>
      <c r="AL14" s="8"/>
      <c r="AM14" s="8"/>
      <c r="AN14" s="8"/>
      <c r="AO14" s="8"/>
      <c r="AP14" s="8"/>
      <c r="AQ14" s="8"/>
    </row>
    <row r="15" spans="1:43" ht="12.75">
      <c r="A15" s="14"/>
      <c r="B15" s="3"/>
      <c r="C15" s="15" t="str">
        <f>Tracking!C23</f>
        <v>Registration/Inspection</v>
      </c>
      <c r="D15" s="15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2">
        <f t="shared" si="2"/>
        <v>0</v>
      </c>
      <c r="AK15" s="8"/>
      <c r="AL15" s="8"/>
      <c r="AM15" s="8"/>
      <c r="AN15" s="8"/>
      <c r="AO15" s="8"/>
      <c r="AP15" s="8"/>
      <c r="AQ15" s="8"/>
    </row>
    <row r="16" spans="1:43" ht="12.75">
      <c r="A16" s="14"/>
      <c r="B16" s="3"/>
      <c r="C16" s="15" t="str">
        <f>Tracking!C24</f>
        <v>Bus/ Train</v>
      </c>
      <c r="D16" s="15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2">
        <f t="shared" si="2"/>
        <v>0</v>
      </c>
      <c r="AK16" s="8"/>
      <c r="AL16" s="8"/>
      <c r="AM16" s="8"/>
      <c r="AN16" s="8"/>
      <c r="AO16" s="8"/>
      <c r="AP16" s="8"/>
      <c r="AQ16" s="8"/>
    </row>
    <row r="17" spans="1:43" ht="12.75">
      <c r="A17" s="14"/>
      <c r="B17" s="3"/>
      <c r="C17" s="15" t="str">
        <f>Tracking!C25</f>
        <v>Other</v>
      </c>
      <c r="D17" s="15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2">
        <f t="shared" si="2"/>
        <v>0</v>
      </c>
      <c r="AK17" s="8"/>
      <c r="AL17" s="8"/>
      <c r="AM17" s="8"/>
      <c r="AN17" s="8"/>
      <c r="AO17" s="8"/>
      <c r="AP17" s="8"/>
      <c r="AQ17" s="8"/>
    </row>
    <row r="18" spans="1:43" ht="12.75">
      <c r="A18" s="14"/>
      <c r="B18" s="3"/>
      <c r="C18" s="15" t="str">
        <f>Tracking!C26</f>
        <v>Other</v>
      </c>
      <c r="D18" s="15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>
        <f t="shared" si="2"/>
        <v>0</v>
      </c>
      <c r="AK18" s="8"/>
      <c r="AL18" s="8"/>
      <c r="AM18" s="8"/>
      <c r="AN18" s="8"/>
      <c r="AO18" s="8"/>
      <c r="AP18" s="8"/>
      <c r="AQ18" s="8"/>
    </row>
    <row r="19" spans="1:43" ht="12.75">
      <c r="A19" s="14"/>
      <c r="B19" s="3"/>
      <c r="C19" s="15"/>
      <c r="D19" s="15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4"/>
      <c r="AK19" s="8"/>
      <c r="AL19" s="8"/>
      <c r="AM19" s="8"/>
      <c r="AN19" s="8"/>
      <c r="AO19" s="8"/>
      <c r="AP19" s="8"/>
      <c r="AQ19" s="8"/>
    </row>
    <row r="20" spans="1:43" ht="12.75">
      <c r="A20" s="14"/>
      <c r="B20" s="3" t="str">
        <f>Comparison!B28</f>
        <v>Home</v>
      </c>
      <c r="C20" s="15"/>
      <c r="D20" s="15"/>
      <c r="E20" s="175">
        <f aca="true" t="shared" si="3" ref="E20:AJ20">SUM(E21:E30)</f>
        <v>0</v>
      </c>
      <c r="F20" s="175">
        <f t="shared" si="3"/>
        <v>0</v>
      </c>
      <c r="G20" s="175">
        <f t="shared" si="3"/>
        <v>0</v>
      </c>
      <c r="H20" s="175">
        <f t="shared" si="3"/>
        <v>0</v>
      </c>
      <c r="I20" s="175">
        <f t="shared" si="3"/>
        <v>0</v>
      </c>
      <c r="J20" s="175">
        <f t="shared" si="3"/>
        <v>0</v>
      </c>
      <c r="K20" s="175">
        <f t="shared" si="3"/>
        <v>0</v>
      </c>
      <c r="L20" s="175">
        <f t="shared" si="3"/>
        <v>0</v>
      </c>
      <c r="M20" s="175">
        <f t="shared" si="3"/>
        <v>0</v>
      </c>
      <c r="N20" s="175">
        <f t="shared" si="3"/>
        <v>0</v>
      </c>
      <c r="O20" s="175">
        <f t="shared" si="3"/>
        <v>0</v>
      </c>
      <c r="P20" s="175">
        <f t="shared" si="3"/>
        <v>0</v>
      </c>
      <c r="Q20" s="175">
        <f t="shared" si="3"/>
        <v>0</v>
      </c>
      <c r="R20" s="175">
        <f t="shared" si="3"/>
        <v>0</v>
      </c>
      <c r="S20" s="175">
        <f t="shared" si="3"/>
        <v>0</v>
      </c>
      <c r="T20" s="175">
        <f t="shared" si="3"/>
        <v>0</v>
      </c>
      <c r="U20" s="175">
        <f t="shared" si="3"/>
        <v>0</v>
      </c>
      <c r="V20" s="175">
        <f t="shared" si="3"/>
        <v>0</v>
      </c>
      <c r="W20" s="175">
        <f t="shared" si="3"/>
        <v>0</v>
      </c>
      <c r="X20" s="175">
        <f t="shared" si="3"/>
        <v>0</v>
      </c>
      <c r="Y20" s="175">
        <f t="shared" si="3"/>
        <v>0</v>
      </c>
      <c r="Z20" s="175">
        <f t="shared" si="3"/>
        <v>0</v>
      </c>
      <c r="AA20" s="175">
        <f t="shared" si="3"/>
        <v>0</v>
      </c>
      <c r="AB20" s="175">
        <f t="shared" si="3"/>
        <v>0</v>
      </c>
      <c r="AC20" s="175">
        <f t="shared" si="3"/>
        <v>0</v>
      </c>
      <c r="AD20" s="175">
        <f t="shared" si="3"/>
        <v>0</v>
      </c>
      <c r="AE20" s="175">
        <f t="shared" si="3"/>
        <v>0</v>
      </c>
      <c r="AF20" s="175">
        <f t="shared" si="3"/>
        <v>0</v>
      </c>
      <c r="AG20" s="175">
        <f t="shared" si="3"/>
        <v>0</v>
      </c>
      <c r="AH20" s="175">
        <f t="shared" si="3"/>
        <v>0</v>
      </c>
      <c r="AI20" s="175">
        <f t="shared" si="3"/>
        <v>0</v>
      </c>
      <c r="AJ20" s="176">
        <f t="shared" si="3"/>
        <v>0</v>
      </c>
      <c r="AK20" s="8"/>
      <c r="AL20" s="8"/>
      <c r="AM20" s="8"/>
      <c r="AN20" s="8"/>
      <c r="AO20" s="8"/>
      <c r="AP20" s="8"/>
      <c r="AQ20" s="8"/>
    </row>
    <row r="21" spans="1:43" ht="12.75">
      <c r="A21" s="14"/>
      <c r="B21" s="3"/>
      <c r="C21" s="15" t="str">
        <f>Tracking!C29</f>
        <v>Mortgage</v>
      </c>
      <c r="D21" s="15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>
        <f aca="true" t="shared" si="4" ref="AJ21:AJ30">SUM(E21:AI21)</f>
        <v>0</v>
      </c>
      <c r="AK21" s="8"/>
      <c r="AL21" s="8"/>
      <c r="AM21" s="8"/>
      <c r="AN21" s="8"/>
      <c r="AO21" s="8"/>
      <c r="AP21" s="8"/>
      <c r="AQ21" s="8"/>
    </row>
    <row r="22" spans="1:43" ht="12.75">
      <c r="A22" s="14"/>
      <c r="B22" s="3"/>
      <c r="C22" s="15" t="str">
        <f>Tracking!C30</f>
        <v>Rent</v>
      </c>
      <c r="D22" s="15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2">
        <f t="shared" si="4"/>
        <v>0</v>
      </c>
      <c r="AK22" s="8"/>
      <c r="AL22" s="8"/>
      <c r="AM22" s="8"/>
      <c r="AN22" s="8"/>
      <c r="AO22" s="8"/>
      <c r="AP22" s="8"/>
      <c r="AQ22" s="8"/>
    </row>
    <row r="23" spans="1:43" ht="12.75">
      <c r="A23" s="14"/>
      <c r="B23" s="3"/>
      <c r="C23" s="15" t="str">
        <f>Tracking!C31</f>
        <v>Maintenance</v>
      </c>
      <c r="D23" s="15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2">
        <f t="shared" si="4"/>
        <v>0</v>
      </c>
      <c r="AK23" s="8"/>
      <c r="AL23" s="8"/>
      <c r="AM23" s="8"/>
      <c r="AN23" s="8"/>
      <c r="AO23" s="8"/>
      <c r="AP23" s="8"/>
      <c r="AQ23" s="8"/>
    </row>
    <row r="24" spans="1:43" ht="12.75">
      <c r="A24" s="14"/>
      <c r="B24" s="3"/>
      <c r="C24" s="15" t="str">
        <f>Tracking!C32</f>
        <v>Insurance</v>
      </c>
      <c r="D24" s="15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2">
        <f t="shared" si="4"/>
        <v>0</v>
      </c>
      <c r="AK24" s="8"/>
      <c r="AL24" s="8"/>
      <c r="AM24" s="8"/>
      <c r="AN24" s="8"/>
      <c r="AO24" s="8"/>
      <c r="AP24" s="8"/>
      <c r="AQ24" s="8"/>
    </row>
    <row r="25" spans="1:43" ht="12.75">
      <c r="A25" s="14"/>
      <c r="B25" s="3"/>
      <c r="C25" s="15" t="str">
        <f>Tracking!C33</f>
        <v>Furniture</v>
      </c>
      <c r="D25" s="15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2">
        <f t="shared" si="4"/>
        <v>0</v>
      </c>
      <c r="AK25" s="8"/>
      <c r="AL25" s="8"/>
      <c r="AM25" s="8"/>
      <c r="AN25" s="8"/>
      <c r="AO25" s="8"/>
      <c r="AP25" s="8"/>
      <c r="AQ25" s="8"/>
    </row>
    <row r="26" spans="1:43" ht="12.75">
      <c r="A26" s="14"/>
      <c r="B26" s="3"/>
      <c r="C26" s="15" t="str">
        <f>Tracking!C34</f>
        <v>Household Supplies</v>
      </c>
      <c r="D26" s="15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2">
        <f t="shared" si="4"/>
        <v>0</v>
      </c>
      <c r="AK26" s="8"/>
      <c r="AL26" s="8"/>
      <c r="AM26" s="8"/>
      <c r="AN26" s="8"/>
      <c r="AO26" s="8"/>
      <c r="AP26" s="8"/>
      <c r="AQ26" s="8"/>
    </row>
    <row r="27" spans="1:43" ht="12.75">
      <c r="A27" s="14"/>
      <c r="B27" s="3"/>
      <c r="C27" s="15" t="str">
        <f>Tracking!C35</f>
        <v>Groceries</v>
      </c>
      <c r="D27" s="15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2">
        <f t="shared" si="4"/>
        <v>0</v>
      </c>
      <c r="AK27" s="8"/>
      <c r="AL27" s="8"/>
      <c r="AM27" s="8"/>
      <c r="AN27" s="8"/>
      <c r="AO27" s="8"/>
      <c r="AP27" s="8"/>
      <c r="AQ27" s="8"/>
    </row>
    <row r="28" spans="1:43" ht="12.75">
      <c r="A28" s="14"/>
      <c r="B28" s="3"/>
      <c r="C28" s="15" t="str">
        <f>Tracking!C36</f>
        <v>Real Estate Tax</v>
      </c>
      <c r="D28" s="15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2">
        <f t="shared" si="4"/>
        <v>0</v>
      </c>
      <c r="AK28" s="8"/>
      <c r="AL28" s="8"/>
      <c r="AM28" s="8"/>
      <c r="AN28" s="8"/>
      <c r="AO28" s="8"/>
      <c r="AP28" s="8"/>
      <c r="AQ28" s="8"/>
    </row>
    <row r="29" spans="1:43" ht="12.75">
      <c r="A29" s="14"/>
      <c r="B29" s="3"/>
      <c r="C29" s="15" t="str">
        <f>Tracking!C37</f>
        <v>Other</v>
      </c>
      <c r="D29" s="15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2">
        <f t="shared" si="4"/>
        <v>0</v>
      </c>
      <c r="AK29" s="8"/>
      <c r="AL29" s="8"/>
      <c r="AM29" s="8"/>
      <c r="AN29" s="8"/>
      <c r="AO29" s="8"/>
      <c r="AP29" s="8"/>
      <c r="AQ29" s="8"/>
    </row>
    <row r="30" spans="1:43" ht="12.75">
      <c r="A30" s="14"/>
      <c r="B30" s="3"/>
      <c r="C30" s="15" t="str">
        <f>Tracking!C38</f>
        <v>Other</v>
      </c>
      <c r="D30" s="15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2">
        <f t="shared" si="4"/>
        <v>0</v>
      </c>
      <c r="AK30" s="8"/>
      <c r="AL30" s="8"/>
      <c r="AM30" s="8"/>
      <c r="AN30" s="8"/>
      <c r="AO30" s="8"/>
      <c r="AP30" s="8"/>
      <c r="AQ30" s="8"/>
    </row>
    <row r="31" spans="1:43" ht="12.75">
      <c r="A31" s="14"/>
      <c r="B31" s="3"/>
      <c r="C31" s="15"/>
      <c r="D31" s="15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4"/>
      <c r="AK31" s="8"/>
      <c r="AL31" s="8"/>
      <c r="AM31" s="8"/>
      <c r="AN31" s="8"/>
      <c r="AO31" s="8"/>
      <c r="AP31" s="8"/>
      <c r="AQ31" s="8"/>
    </row>
    <row r="32" spans="1:43" ht="12.75">
      <c r="A32" s="14"/>
      <c r="B32" s="3" t="str">
        <f>Comparison!B40</f>
        <v>Utilities</v>
      </c>
      <c r="C32" s="15"/>
      <c r="D32" s="15"/>
      <c r="E32" s="175">
        <f aca="true" t="shared" si="5" ref="E32:AJ32">SUM(E33:E41)</f>
        <v>0</v>
      </c>
      <c r="F32" s="175">
        <f t="shared" si="5"/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175">
        <f t="shared" si="5"/>
        <v>0</v>
      </c>
      <c r="T32" s="175">
        <f t="shared" si="5"/>
        <v>0</v>
      </c>
      <c r="U32" s="175">
        <f t="shared" si="5"/>
        <v>0</v>
      </c>
      <c r="V32" s="175">
        <f t="shared" si="5"/>
        <v>0</v>
      </c>
      <c r="W32" s="175">
        <f t="shared" si="5"/>
        <v>0</v>
      </c>
      <c r="X32" s="175">
        <f t="shared" si="5"/>
        <v>0</v>
      </c>
      <c r="Y32" s="175">
        <f t="shared" si="5"/>
        <v>0</v>
      </c>
      <c r="Z32" s="175">
        <f t="shared" si="5"/>
        <v>0</v>
      </c>
      <c r="AA32" s="175">
        <f t="shared" si="5"/>
        <v>0</v>
      </c>
      <c r="AB32" s="175">
        <f t="shared" si="5"/>
        <v>0</v>
      </c>
      <c r="AC32" s="175">
        <f t="shared" si="5"/>
        <v>0</v>
      </c>
      <c r="AD32" s="175">
        <f t="shared" si="5"/>
        <v>0</v>
      </c>
      <c r="AE32" s="175">
        <f t="shared" si="5"/>
        <v>0</v>
      </c>
      <c r="AF32" s="175">
        <f t="shared" si="5"/>
        <v>0</v>
      </c>
      <c r="AG32" s="175">
        <f t="shared" si="5"/>
        <v>0</v>
      </c>
      <c r="AH32" s="175">
        <f t="shared" si="5"/>
        <v>0</v>
      </c>
      <c r="AI32" s="175">
        <f t="shared" si="5"/>
        <v>0</v>
      </c>
      <c r="AJ32" s="176">
        <f t="shared" si="5"/>
        <v>0</v>
      </c>
      <c r="AK32" s="8"/>
      <c r="AL32" s="8"/>
      <c r="AM32" s="8"/>
      <c r="AN32" s="8"/>
      <c r="AO32" s="8"/>
      <c r="AP32" s="8"/>
      <c r="AQ32" s="8"/>
    </row>
    <row r="33" spans="1:43" ht="12.75">
      <c r="A33" s="14"/>
      <c r="B33" s="3"/>
      <c r="C33" s="15" t="str">
        <f>Tracking!C41</f>
        <v>Phone - Home</v>
      </c>
      <c r="D33" s="15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2">
        <f aca="true" t="shared" si="6" ref="AJ33:AJ41">SUM(E33:AI33)</f>
        <v>0</v>
      </c>
      <c r="AK33" s="8"/>
      <c r="AL33" s="8"/>
      <c r="AM33" s="8"/>
      <c r="AN33" s="8"/>
      <c r="AO33" s="8"/>
      <c r="AP33" s="8"/>
      <c r="AQ33" s="8"/>
    </row>
    <row r="34" spans="1:43" ht="12.75">
      <c r="A34" s="14"/>
      <c r="B34" s="3"/>
      <c r="C34" s="15" t="str">
        <f>Tracking!C42</f>
        <v>Phone - Cell</v>
      </c>
      <c r="D34" s="15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>
        <f t="shared" si="6"/>
        <v>0</v>
      </c>
      <c r="AK34" s="8"/>
      <c r="AL34" s="8"/>
      <c r="AM34" s="8"/>
      <c r="AN34" s="8"/>
      <c r="AO34" s="8"/>
      <c r="AP34" s="8"/>
      <c r="AQ34" s="8"/>
    </row>
    <row r="35" spans="1:43" ht="12.75">
      <c r="A35" s="14"/>
      <c r="B35" s="3"/>
      <c r="C35" s="15" t="str">
        <f>Tracking!C43</f>
        <v>Cable</v>
      </c>
      <c r="D35" s="15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2">
        <f t="shared" si="6"/>
        <v>0</v>
      </c>
      <c r="AK35" s="8"/>
      <c r="AL35" s="8"/>
      <c r="AM35" s="8"/>
      <c r="AN35" s="8"/>
      <c r="AO35" s="8"/>
      <c r="AP35" s="8"/>
      <c r="AQ35" s="8"/>
    </row>
    <row r="36" spans="1:43" ht="12.75">
      <c r="A36" s="14"/>
      <c r="B36" s="3"/>
      <c r="C36" s="15" t="str">
        <f>Tracking!C44</f>
        <v>Gas</v>
      </c>
      <c r="D36" s="15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2">
        <f t="shared" si="6"/>
        <v>0</v>
      </c>
      <c r="AK36" s="8"/>
      <c r="AL36" s="8"/>
      <c r="AM36" s="8"/>
      <c r="AN36" s="8"/>
      <c r="AO36" s="8"/>
      <c r="AP36" s="8"/>
      <c r="AQ36" s="8"/>
    </row>
    <row r="37" spans="1:43" ht="12.75">
      <c r="A37" s="14"/>
      <c r="B37" s="3"/>
      <c r="C37" s="15" t="str">
        <f>Tracking!C45</f>
        <v>Water</v>
      </c>
      <c r="D37" s="15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>
        <f t="shared" si="6"/>
        <v>0</v>
      </c>
      <c r="AK37" s="8"/>
      <c r="AL37" s="8"/>
      <c r="AM37" s="8"/>
      <c r="AN37" s="8"/>
      <c r="AO37" s="8"/>
      <c r="AP37" s="8"/>
      <c r="AQ37" s="8"/>
    </row>
    <row r="38" spans="1:43" ht="12.75">
      <c r="A38" s="14"/>
      <c r="B38" s="3"/>
      <c r="C38" s="15" t="str">
        <f>Tracking!C46</f>
        <v>Electricity</v>
      </c>
      <c r="D38" s="15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>
        <f t="shared" si="6"/>
        <v>0</v>
      </c>
      <c r="AK38" s="8"/>
      <c r="AL38" s="8"/>
      <c r="AM38" s="8"/>
      <c r="AN38" s="8"/>
      <c r="AO38" s="8"/>
      <c r="AP38" s="8"/>
      <c r="AQ38" s="8"/>
    </row>
    <row r="39" spans="1:43" ht="12.75">
      <c r="A39" s="14"/>
      <c r="B39" s="3"/>
      <c r="C39" s="15" t="str">
        <f>Tracking!C47</f>
        <v>Internet</v>
      </c>
      <c r="D39" s="15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>
        <f t="shared" si="6"/>
        <v>0</v>
      </c>
      <c r="AK39" s="8"/>
      <c r="AL39" s="8"/>
      <c r="AM39" s="8"/>
      <c r="AN39" s="8"/>
      <c r="AO39" s="8"/>
      <c r="AP39" s="8"/>
      <c r="AQ39" s="8"/>
    </row>
    <row r="40" spans="1:43" ht="12.75">
      <c r="A40" s="14"/>
      <c r="B40" s="3"/>
      <c r="C40" s="15" t="str">
        <f>Tracking!C48</f>
        <v>Other</v>
      </c>
      <c r="D40" s="15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>
        <f t="shared" si="6"/>
        <v>0</v>
      </c>
      <c r="AK40" s="8"/>
      <c r="AL40" s="8"/>
      <c r="AM40" s="8"/>
      <c r="AN40" s="8"/>
      <c r="AO40" s="8"/>
      <c r="AP40" s="8"/>
      <c r="AQ40" s="8"/>
    </row>
    <row r="41" spans="1:43" ht="12.75">
      <c r="A41" s="14"/>
      <c r="B41" s="3"/>
      <c r="C41" s="15" t="str">
        <f>Tracking!C49</f>
        <v>Other</v>
      </c>
      <c r="D41" s="15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>
        <f t="shared" si="6"/>
        <v>0</v>
      </c>
      <c r="AK41" s="8"/>
      <c r="AL41" s="8"/>
      <c r="AM41" s="8"/>
      <c r="AN41" s="8"/>
      <c r="AO41" s="8"/>
      <c r="AP41" s="8"/>
      <c r="AQ41" s="8"/>
    </row>
    <row r="42" spans="1:43" ht="12.75">
      <c r="A42" s="14"/>
      <c r="B42" s="3"/>
      <c r="C42" s="15"/>
      <c r="D42" s="15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8"/>
      <c r="AL42" s="8"/>
      <c r="AM42" s="8"/>
      <c r="AN42" s="8"/>
      <c r="AO42" s="8"/>
      <c r="AP42" s="8"/>
      <c r="AQ42" s="8"/>
    </row>
    <row r="43" spans="1:43" ht="12.75">
      <c r="A43" s="14"/>
      <c r="B43" s="3" t="str">
        <f>Comparison!B51</f>
        <v>Health</v>
      </c>
      <c r="C43" s="15"/>
      <c r="D43" s="15"/>
      <c r="E43" s="175">
        <f aca="true" t="shared" si="7" ref="E43:AJ43">SUM(E44:E50)</f>
        <v>0</v>
      </c>
      <c r="F43" s="175">
        <f t="shared" si="7"/>
        <v>0</v>
      </c>
      <c r="G43" s="175">
        <f t="shared" si="7"/>
        <v>0</v>
      </c>
      <c r="H43" s="175">
        <f t="shared" si="7"/>
        <v>0</v>
      </c>
      <c r="I43" s="175">
        <f t="shared" si="7"/>
        <v>0</v>
      </c>
      <c r="J43" s="175">
        <f t="shared" si="7"/>
        <v>0</v>
      </c>
      <c r="K43" s="175">
        <f t="shared" si="7"/>
        <v>0</v>
      </c>
      <c r="L43" s="175">
        <f t="shared" si="7"/>
        <v>0</v>
      </c>
      <c r="M43" s="175">
        <f t="shared" si="7"/>
        <v>0</v>
      </c>
      <c r="N43" s="175">
        <f t="shared" si="7"/>
        <v>0</v>
      </c>
      <c r="O43" s="175">
        <f t="shared" si="7"/>
        <v>0</v>
      </c>
      <c r="P43" s="175">
        <f t="shared" si="7"/>
        <v>0</v>
      </c>
      <c r="Q43" s="175">
        <f t="shared" si="7"/>
        <v>0</v>
      </c>
      <c r="R43" s="175">
        <f t="shared" si="7"/>
        <v>0</v>
      </c>
      <c r="S43" s="175">
        <f t="shared" si="7"/>
        <v>0</v>
      </c>
      <c r="T43" s="175">
        <f t="shared" si="7"/>
        <v>0</v>
      </c>
      <c r="U43" s="175">
        <f t="shared" si="7"/>
        <v>0</v>
      </c>
      <c r="V43" s="175">
        <f t="shared" si="7"/>
        <v>0</v>
      </c>
      <c r="W43" s="175">
        <f t="shared" si="7"/>
        <v>0</v>
      </c>
      <c r="X43" s="175">
        <f t="shared" si="7"/>
        <v>0</v>
      </c>
      <c r="Y43" s="175">
        <f t="shared" si="7"/>
        <v>0</v>
      </c>
      <c r="Z43" s="175">
        <f t="shared" si="7"/>
        <v>0</v>
      </c>
      <c r="AA43" s="175">
        <f t="shared" si="7"/>
        <v>0</v>
      </c>
      <c r="AB43" s="175">
        <f t="shared" si="7"/>
        <v>0</v>
      </c>
      <c r="AC43" s="175">
        <f t="shared" si="7"/>
        <v>0</v>
      </c>
      <c r="AD43" s="175">
        <f t="shared" si="7"/>
        <v>0</v>
      </c>
      <c r="AE43" s="175">
        <f t="shared" si="7"/>
        <v>0</v>
      </c>
      <c r="AF43" s="175">
        <f t="shared" si="7"/>
        <v>0</v>
      </c>
      <c r="AG43" s="175">
        <f t="shared" si="7"/>
        <v>0</v>
      </c>
      <c r="AH43" s="175">
        <f t="shared" si="7"/>
        <v>0</v>
      </c>
      <c r="AI43" s="175">
        <f t="shared" si="7"/>
        <v>0</v>
      </c>
      <c r="AJ43" s="176">
        <f t="shared" si="7"/>
        <v>0</v>
      </c>
      <c r="AK43" s="8"/>
      <c r="AL43" s="8"/>
      <c r="AM43" s="8"/>
      <c r="AN43" s="8"/>
      <c r="AO43" s="8"/>
      <c r="AP43" s="8"/>
      <c r="AQ43" s="8"/>
    </row>
    <row r="44" spans="1:43" ht="12.75">
      <c r="A44" s="14"/>
      <c r="B44" s="3"/>
      <c r="C44" s="15" t="str">
        <f>Tracking!C52</f>
        <v>Dental</v>
      </c>
      <c r="D44" s="15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>
        <f aca="true" t="shared" si="8" ref="AJ44:AJ50">SUM(E44:AI44)</f>
        <v>0</v>
      </c>
      <c r="AK44" s="8"/>
      <c r="AL44" s="8"/>
      <c r="AM44" s="8"/>
      <c r="AN44" s="8"/>
      <c r="AO44" s="8"/>
      <c r="AP44" s="8"/>
      <c r="AQ44" s="8"/>
    </row>
    <row r="45" spans="1:43" ht="12.75">
      <c r="A45" s="14"/>
      <c r="B45" s="3"/>
      <c r="C45" s="15" t="str">
        <f>Tracking!C53</f>
        <v>Medical</v>
      </c>
      <c r="D45" s="15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>
        <f t="shared" si="8"/>
        <v>0</v>
      </c>
      <c r="AK45" s="8"/>
      <c r="AL45" s="8"/>
      <c r="AM45" s="8"/>
      <c r="AN45" s="8"/>
      <c r="AO45" s="8"/>
      <c r="AP45" s="8"/>
      <c r="AQ45" s="8"/>
    </row>
    <row r="46" spans="1:43" ht="12.75">
      <c r="A46" s="14"/>
      <c r="B46" s="3"/>
      <c r="C46" s="15" t="str">
        <f>Tracking!C54</f>
        <v>Medication</v>
      </c>
      <c r="D46" s="15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>
        <f t="shared" si="8"/>
        <v>0</v>
      </c>
      <c r="AK46" s="8"/>
      <c r="AL46" s="8"/>
      <c r="AM46" s="8"/>
      <c r="AN46" s="8"/>
      <c r="AO46" s="8"/>
      <c r="AP46" s="8"/>
      <c r="AQ46" s="8"/>
    </row>
    <row r="47" spans="1:43" ht="12.75">
      <c r="A47" s="14"/>
      <c r="B47" s="3"/>
      <c r="C47" s="15" t="str">
        <f>Tracking!C55</f>
        <v>Vision/contacts</v>
      </c>
      <c r="D47" s="15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>
        <f t="shared" si="8"/>
        <v>0</v>
      </c>
      <c r="AK47" s="8"/>
      <c r="AL47" s="8"/>
      <c r="AM47" s="8"/>
      <c r="AN47" s="8"/>
      <c r="AO47" s="8"/>
      <c r="AP47" s="8"/>
      <c r="AQ47" s="8"/>
    </row>
    <row r="48" spans="1:43" ht="12.75">
      <c r="A48" s="14"/>
      <c r="B48" s="3"/>
      <c r="C48" s="15" t="str">
        <f>Tracking!C56</f>
        <v>Life Insurance</v>
      </c>
      <c r="D48" s="15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>
        <f t="shared" si="8"/>
        <v>0</v>
      </c>
      <c r="AK48" s="8"/>
      <c r="AL48" s="8"/>
      <c r="AM48" s="8"/>
      <c r="AN48" s="8"/>
      <c r="AO48" s="8"/>
      <c r="AP48" s="8"/>
      <c r="AQ48" s="8"/>
    </row>
    <row r="49" spans="1:43" ht="12.75">
      <c r="A49" s="14"/>
      <c r="B49" s="3"/>
      <c r="C49" s="15" t="str">
        <f>Tracking!C57</f>
        <v>Other</v>
      </c>
      <c r="D49" s="15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2">
        <f t="shared" si="8"/>
        <v>0</v>
      </c>
      <c r="AK49" s="8"/>
      <c r="AL49" s="8"/>
      <c r="AM49" s="8"/>
      <c r="AN49" s="8"/>
      <c r="AO49" s="8"/>
      <c r="AP49" s="8"/>
      <c r="AQ49" s="8"/>
    </row>
    <row r="50" spans="1:43" ht="12.75">
      <c r="A50" s="14"/>
      <c r="B50" s="3"/>
      <c r="C50" s="15" t="str">
        <f>Tracking!C58</f>
        <v>Other</v>
      </c>
      <c r="D50" s="15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>
        <f t="shared" si="8"/>
        <v>0</v>
      </c>
      <c r="AK50" s="8"/>
      <c r="AL50" s="8"/>
      <c r="AM50" s="8"/>
      <c r="AN50" s="8"/>
      <c r="AO50" s="8"/>
      <c r="AP50" s="8"/>
      <c r="AQ50" s="8"/>
    </row>
    <row r="51" spans="1:43" ht="12.75">
      <c r="A51" s="14"/>
      <c r="B51" s="3"/>
      <c r="C51" s="15"/>
      <c r="D51" s="15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2"/>
      <c r="AK51" s="8"/>
      <c r="AL51" s="8"/>
      <c r="AM51" s="8"/>
      <c r="AN51" s="8"/>
      <c r="AO51" s="8"/>
      <c r="AP51" s="8"/>
      <c r="AQ51" s="8"/>
    </row>
    <row r="52" spans="1:43" ht="12.75">
      <c r="A52" s="14"/>
      <c r="B52" s="3" t="str">
        <f>Comparison!B60</f>
        <v>Entertainment</v>
      </c>
      <c r="C52" s="15"/>
      <c r="D52" s="15"/>
      <c r="E52" s="175">
        <f aca="true" t="shared" si="9" ref="E52:AJ52">SUM(E53:E62)</f>
        <v>0</v>
      </c>
      <c r="F52" s="175">
        <f t="shared" si="9"/>
        <v>0</v>
      </c>
      <c r="G52" s="175">
        <f t="shared" si="9"/>
        <v>0</v>
      </c>
      <c r="H52" s="175">
        <f t="shared" si="9"/>
        <v>0</v>
      </c>
      <c r="I52" s="175">
        <f t="shared" si="9"/>
        <v>0</v>
      </c>
      <c r="J52" s="175">
        <f t="shared" si="9"/>
        <v>0</v>
      </c>
      <c r="K52" s="175">
        <f t="shared" si="9"/>
        <v>0</v>
      </c>
      <c r="L52" s="175">
        <f t="shared" si="9"/>
        <v>0</v>
      </c>
      <c r="M52" s="175">
        <f t="shared" si="9"/>
        <v>0</v>
      </c>
      <c r="N52" s="175">
        <f t="shared" si="9"/>
        <v>0</v>
      </c>
      <c r="O52" s="175">
        <f t="shared" si="9"/>
        <v>0</v>
      </c>
      <c r="P52" s="175">
        <f t="shared" si="9"/>
        <v>0</v>
      </c>
      <c r="Q52" s="175">
        <f t="shared" si="9"/>
        <v>0</v>
      </c>
      <c r="R52" s="175">
        <f t="shared" si="9"/>
        <v>0</v>
      </c>
      <c r="S52" s="175">
        <f t="shared" si="9"/>
        <v>0</v>
      </c>
      <c r="T52" s="175">
        <f t="shared" si="9"/>
        <v>0</v>
      </c>
      <c r="U52" s="175">
        <f t="shared" si="9"/>
        <v>0</v>
      </c>
      <c r="V52" s="175">
        <f t="shared" si="9"/>
        <v>0</v>
      </c>
      <c r="W52" s="175">
        <f t="shared" si="9"/>
        <v>0</v>
      </c>
      <c r="X52" s="175">
        <f t="shared" si="9"/>
        <v>0</v>
      </c>
      <c r="Y52" s="175">
        <f t="shared" si="9"/>
        <v>0</v>
      </c>
      <c r="Z52" s="175">
        <f t="shared" si="9"/>
        <v>0</v>
      </c>
      <c r="AA52" s="175">
        <f t="shared" si="9"/>
        <v>0</v>
      </c>
      <c r="AB52" s="175">
        <f t="shared" si="9"/>
        <v>0</v>
      </c>
      <c r="AC52" s="175">
        <f t="shared" si="9"/>
        <v>0</v>
      </c>
      <c r="AD52" s="175">
        <f t="shared" si="9"/>
        <v>0</v>
      </c>
      <c r="AE52" s="175">
        <f t="shared" si="9"/>
        <v>0</v>
      </c>
      <c r="AF52" s="175">
        <f t="shared" si="9"/>
        <v>0</v>
      </c>
      <c r="AG52" s="175">
        <f t="shared" si="9"/>
        <v>0</v>
      </c>
      <c r="AH52" s="175">
        <f t="shared" si="9"/>
        <v>0</v>
      </c>
      <c r="AI52" s="175">
        <f t="shared" si="9"/>
        <v>0</v>
      </c>
      <c r="AJ52" s="176">
        <f t="shared" si="9"/>
        <v>0</v>
      </c>
      <c r="AK52" s="8"/>
      <c r="AL52" s="8"/>
      <c r="AM52" s="8"/>
      <c r="AN52" s="8"/>
      <c r="AO52" s="8"/>
      <c r="AP52" s="8"/>
      <c r="AQ52" s="8"/>
    </row>
    <row r="53" spans="1:43" ht="12.75">
      <c r="A53" s="14"/>
      <c r="B53" s="3"/>
      <c r="C53" s="15" t="str">
        <f>Tracking!C61</f>
        <v>Memberships</v>
      </c>
      <c r="D53" s="15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>
        <f aca="true" t="shared" si="10" ref="AJ53:AJ62">SUM(E53:AI53)</f>
        <v>0</v>
      </c>
      <c r="AK53" s="8"/>
      <c r="AL53" s="8"/>
      <c r="AM53" s="8"/>
      <c r="AN53" s="8"/>
      <c r="AO53" s="8"/>
      <c r="AP53" s="8"/>
      <c r="AQ53" s="8"/>
    </row>
    <row r="54" spans="1:43" ht="12.75">
      <c r="A54" s="14"/>
      <c r="B54" s="3"/>
      <c r="C54" s="15" t="str">
        <f>Tracking!C62</f>
        <v>Dining out</v>
      </c>
      <c r="D54" s="15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2">
        <f t="shared" si="10"/>
        <v>0</v>
      </c>
      <c r="AK54" s="8"/>
      <c r="AL54" s="8"/>
      <c r="AM54" s="8"/>
      <c r="AN54" s="8"/>
      <c r="AO54" s="8"/>
      <c r="AP54" s="8"/>
      <c r="AQ54" s="8"/>
    </row>
    <row r="55" spans="1:43" ht="12.75">
      <c r="A55" s="14"/>
      <c r="B55" s="3"/>
      <c r="C55" s="15" t="str">
        <f>Tracking!C63</f>
        <v>Events</v>
      </c>
      <c r="D55" s="15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2">
        <f t="shared" si="10"/>
        <v>0</v>
      </c>
      <c r="AK55" s="8"/>
      <c r="AL55" s="8"/>
      <c r="AM55" s="8"/>
      <c r="AN55" s="8"/>
      <c r="AO55" s="8"/>
      <c r="AP55" s="8"/>
      <c r="AQ55" s="8"/>
    </row>
    <row r="56" spans="1:43" ht="12.75">
      <c r="A56" s="14"/>
      <c r="B56" s="3"/>
      <c r="C56" s="15" t="str">
        <f>Tracking!C64</f>
        <v>Subscriptions</v>
      </c>
      <c r="D56" s="15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2">
        <f t="shared" si="10"/>
        <v>0</v>
      </c>
      <c r="AK56" s="8"/>
      <c r="AL56" s="8"/>
      <c r="AM56" s="8"/>
      <c r="AN56" s="8"/>
      <c r="AO56" s="8"/>
      <c r="AP56" s="8"/>
      <c r="AQ56" s="8"/>
    </row>
    <row r="57" spans="1:43" ht="12.75">
      <c r="A57" s="14"/>
      <c r="B57" s="3"/>
      <c r="C57" s="15" t="str">
        <f>Tracking!C65</f>
        <v>Movies</v>
      </c>
      <c r="D57" s="15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2">
        <f t="shared" si="10"/>
        <v>0</v>
      </c>
      <c r="AK57" s="8"/>
      <c r="AL57" s="8"/>
      <c r="AM57" s="8"/>
      <c r="AN57" s="8"/>
      <c r="AO57" s="8"/>
      <c r="AP57" s="8"/>
      <c r="AQ57" s="8"/>
    </row>
    <row r="58" spans="1:43" ht="12.75">
      <c r="A58" s="14"/>
      <c r="B58" s="3"/>
      <c r="C58" s="15" t="str">
        <f>Tracking!C66</f>
        <v>Music</v>
      </c>
      <c r="D58" s="15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>
        <f t="shared" si="10"/>
        <v>0</v>
      </c>
      <c r="AK58" s="8"/>
      <c r="AL58" s="8"/>
      <c r="AM58" s="8"/>
      <c r="AN58" s="8"/>
      <c r="AO58" s="8"/>
      <c r="AP58" s="8"/>
      <c r="AQ58" s="8"/>
    </row>
    <row r="59" spans="1:43" ht="12.75">
      <c r="A59" s="14"/>
      <c r="B59" s="3"/>
      <c r="C59" s="15" t="str">
        <f>Tracking!C67</f>
        <v>Hobbies</v>
      </c>
      <c r="D59" s="15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2">
        <f t="shared" si="10"/>
        <v>0</v>
      </c>
      <c r="AK59" s="8"/>
      <c r="AL59" s="8"/>
      <c r="AM59" s="8"/>
      <c r="AN59" s="8"/>
      <c r="AO59" s="8"/>
      <c r="AP59" s="8"/>
      <c r="AQ59" s="8"/>
    </row>
    <row r="60" spans="1:43" ht="12.75">
      <c r="A60" s="14"/>
      <c r="B60" s="3"/>
      <c r="C60" s="15" t="str">
        <f>Tracking!C68</f>
        <v>Travel/ Vacation</v>
      </c>
      <c r="D60" s="15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>
        <f t="shared" si="10"/>
        <v>0</v>
      </c>
      <c r="AK60" s="8"/>
      <c r="AL60" s="8"/>
      <c r="AM60" s="8"/>
      <c r="AN60" s="8"/>
      <c r="AO60" s="8"/>
      <c r="AP60" s="8"/>
      <c r="AQ60" s="8"/>
    </row>
    <row r="61" spans="1:43" ht="12.75">
      <c r="A61" s="14"/>
      <c r="B61" s="3"/>
      <c r="C61" s="15" t="str">
        <f>Tracking!C69</f>
        <v>Other</v>
      </c>
      <c r="D61" s="15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2">
        <f t="shared" si="10"/>
        <v>0</v>
      </c>
      <c r="AK61" s="8"/>
      <c r="AL61" s="8"/>
      <c r="AM61" s="8"/>
      <c r="AN61" s="8"/>
      <c r="AO61" s="8"/>
      <c r="AP61" s="8"/>
      <c r="AQ61" s="8"/>
    </row>
    <row r="62" spans="1:43" ht="12.75">
      <c r="A62" s="14"/>
      <c r="B62" s="3"/>
      <c r="C62" s="15" t="str">
        <f>Tracking!C70</f>
        <v>Other</v>
      </c>
      <c r="D62" s="15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2">
        <f t="shared" si="10"/>
        <v>0</v>
      </c>
      <c r="AK62" s="8"/>
      <c r="AL62" s="8"/>
      <c r="AM62" s="8"/>
      <c r="AN62" s="8"/>
      <c r="AO62" s="8"/>
      <c r="AP62" s="8"/>
      <c r="AQ62" s="8"/>
    </row>
    <row r="63" spans="1:43" ht="12.75">
      <c r="A63" s="14"/>
      <c r="B63" s="3"/>
      <c r="C63" s="15"/>
      <c r="D63" s="15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4"/>
      <c r="AK63" s="8"/>
      <c r="AL63" s="8"/>
      <c r="AM63" s="8"/>
      <c r="AN63" s="8"/>
      <c r="AO63" s="8"/>
      <c r="AP63" s="8"/>
      <c r="AQ63" s="8"/>
    </row>
    <row r="64" spans="1:43" ht="12.75">
      <c r="A64" s="14"/>
      <c r="B64" s="3" t="str">
        <f>Comparison!B72</f>
        <v>Miscellaneous</v>
      </c>
      <c r="C64" s="15"/>
      <c r="D64" s="15"/>
      <c r="E64" s="175">
        <f aca="true" t="shared" si="11" ref="E64:AJ64">SUM(E65:E76)</f>
        <v>0</v>
      </c>
      <c r="F64" s="175">
        <f t="shared" si="11"/>
        <v>0</v>
      </c>
      <c r="G64" s="175">
        <f t="shared" si="11"/>
        <v>0</v>
      </c>
      <c r="H64" s="175">
        <f t="shared" si="11"/>
        <v>0</v>
      </c>
      <c r="I64" s="175">
        <f t="shared" si="11"/>
        <v>0</v>
      </c>
      <c r="J64" s="175">
        <f t="shared" si="11"/>
        <v>0</v>
      </c>
      <c r="K64" s="175">
        <f t="shared" si="11"/>
        <v>0</v>
      </c>
      <c r="L64" s="175">
        <f t="shared" si="11"/>
        <v>0</v>
      </c>
      <c r="M64" s="175">
        <f t="shared" si="11"/>
        <v>0</v>
      </c>
      <c r="N64" s="175">
        <f t="shared" si="11"/>
        <v>0</v>
      </c>
      <c r="O64" s="175">
        <f t="shared" si="11"/>
        <v>0</v>
      </c>
      <c r="P64" s="175">
        <f t="shared" si="11"/>
        <v>0</v>
      </c>
      <c r="Q64" s="175">
        <f t="shared" si="11"/>
        <v>0</v>
      </c>
      <c r="R64" s="175">
        <f t="shared" si="11"/>
        <v>0</v>
      </c>
      <c r="S64" s="175">
        <f t="shared" si="11"/>
        <v>0</v>
      </c>
      <c r="T64" s="175">
        <f t="shared" si="11"/>
        <v>0</v>
      </c>
      <c r="U64" s="175">
        <f t="shared" si="11"/>
        <v>0</v>
      </c>
      <c r="V64" s="175">
        <f t="shared" si="11"/>
        <v>0</v>
      </c>
      <c r="W64" s="175">
        <f t="shared" si="11"/>
        <v>0</v>
      </c>
      <c r="X64" s="175">
        <f t="shared" si="11"/>
        <v>0</v>
      </c>
      <c r="Y64" s="175">
        <f t="shared" si="11"/>
        <v>0</v>
      </c>
      <c r="Z64" s="175">
        <f t="shared" si="11"/>
        <v>0</v>
      </c>
      <c r="AA64" s="175">
        <f t="shared" si="11"/>
        <v>0</v>
      </c>
      <c r="AB64" s="175">
        <f t="shared" si="11"/>
        <v>0</v>
      </c>
      <c r="AC64" s="175">
        <f t="shared" si="11"/>
        <v>0</v>
      </c>
      <c r="AD64" s="175">
        <f t="shared" si="11"/>
        <v>0</v>
      </c>
      <c r="AE64" s="175">
        <f t="shared" si="11"/>
        <v>0</v>
      </c>
      <c r="AF64" s="175">
        <f t="shared" si="11"/>
        <v>0</v>
      </c>
      <c r="AG64" s="175">
        <f t="shared" si="11"/>
        <v>0</v>
      </c>
      <c r="AH64" s="175">
        <f t="shared" si="11"/>
        <v>0</v>
      </c>
      <c r="AI64" s="175">
        <f t="shared" si="11"/>
        <v>0</v>
      </c>
      <c r="AJ64" s="176">
        <f t="shared" si="11"/>
        <v>0</v>
      </c>
      <c r="AK64" s="8"/>
      <c r="AL64" s="8"/>
      <c r="AM64" s="8"/>
      <c r="AN64" s="8"/>
      <c r="AO64" s="8"/>
      <c r="AP64" s="8"/>
      <c r="AQ64" s="8"/>
    </row>
    <row r="65" spans="1:43" ht="12.75">
      <c r="A65" s="14"/>
      <c r="B65" s="3"/>
      <c r="C65" s="15" t="str">
        <f>Tracking!C73</f>
        <v>Dry Cleaning</v>
      </c>
      <c r="D65" s="15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>
        <f aca="true" t="shared" si="12" ref="AJ65:AJ76">SUM(E65:AI65)</f>
        <v>0</v>
      </c>
      <c r="AK65" s="8"/>
      <c r="AL65" s="8"/>
      <c r="AM65" s="8"/>
      <c r="AN65" s="8"/>
      <c r="AO65" s="8"/>
      <c r="AP65" s="8"/>
      <c r="AQ65" s="8"/>
    </row>
    <row r="66" spans="1:43" ht="12.75">
      <c r="A66" s="14"/>
      <c r="B66" s="3"/>
      <c r="C66" s="15" t="str">
        <f>Tracking!C74</f>
        <v>New Clothes</v>
      </c>
      <c r="D66" s="15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2">
        <f t="shared" si="12"/>
        <v>0</v>
      </c>
      <c r="AK66" s="8"/>
      <c r="AL66" s="8"/>
      <c r="AM66" s="8"/>
      <c r="AN66" s="8"/>
      <c r="AO66" s="8"/>
      <c r="AP66" s="8"/>
      <c r="AQ66" s="8"/>
    </row>
    <row r="67" spans="1:43" ht="12.75">
      <c r="A67" s="14"/>
      <c r="B67" s="3"/>
      <c r="C67" s="15" t="str">
        <f>Tracking!C75</f>
        <v>Donations</v>
      </c>
      <c r="D67" s="15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>
        <f t="shared" si="12"/>
        <v>0</v>
      </c>
      <c r="AK67" s="8"/>
      <c r="AL67" s="8"/>
      <c r="AM67" s="8"/>
      <c r="AN67" s="8"/>
      <c r="AO67" s="8"/>
      <c r="AP67" s="8"/>
      <c r="AQ67" s="8"/>
    </row>
    <row r="68" spans="1:43" ht="12.75">
      <c r="A68" s="14"/>
      <c r="B68" s="3"/>
      <c r="C68" s="15" t="str">
        <f>Tracking!C76</f>
        <v>Child Care</v>
      </c>
      <c r="D68" s="15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2">
        <f t="shared" si="12"/>
        <v>0</v>
      </c>
      <c r="AK68" s="8"/>
      <c r="AL68" s="8"/>
      <c r="AM68" s="8"/>
      <c r="AN68" s="8"/>
      <c r="AO68" s="8"/>
      <c r="AP68" s="8"/>
      <c r="AQ68" s="8"/>
    </row>
    <row r="69" spans="1:43" ht="12.75">
      <c r="A69" s="14"/>
      <c r="B69" s="3"/>
      <c r="C69" s="15" t="str">
        <f>Tracking!C77</f>
        <v>Tuition</v>
      </c>
      <c r="D69" s="15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>
        <f t="shared" si="12"/>
        <v>0</v>
      </c>
      <c r="AK69" s="8"/>
      <c r="AL69" s="8"/>
      <c r="AM69" s="8"/>
      <c r="AN69" s="8"/>
      <c r="AO69" s="8"/>
      <c r="AP69" s="8"/>
      <c r="AQ69" s="8"/>
    </row>
    <row r="70" spans="1:43" ht="12.75">
      <c r="A70" s="14"/>
      <c r="B70" s="3"/>
      <c r="C70" s="15" t="str">
        <f>Tracking!C78</f>
        <v>College Loans</v>
      </c>
      <c r="D70" s="15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>
        <f t="shared" si="12"/>
        <v>0</v>
      </c>
      <c r="AK70" s="8"/>
      <c r="AL70" s="8"/>
      <c r="AM70" s="8"/>
      <c r="AN70" s="8"/>
      <c r="AO70" s="8"/>
      <c r="AP70" s="8"/>
      <c r="AQ70" s="8"/>
    </row>
    <row r="71" spans="1:43" ht="12.75">
      <c r="A71" s="14"/>
      <c r="B71" s="3"/>
      <c r="C71" s="15" t="str">
        <f>Tracking!C79</f>
        <v>Pocket Money</v>
      </c>
      <c r="D71" s="15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>
        <f t="shared" si="12"/>
        <v>0</v>
      </c>
      <c r="AK71" s="8"/>
      <c r="AL71" s="8"/>
      <c r="AM71" s="8"/>
      <c r="AN71" s="8"/>
      <c r="AO71" s="8"/>
      <c r="AP71" s="8"/>
      <c r="AQ71" s="8"/>
    </row>
    <row r="72" spans="1:43" ht="12.75">
      <c r="A72" s="14"/>
      <c r="B72" s="3"/>
      <c r="C72" s="15" t="str">
        <f>Tracking!C80</f>
        <v>Gifts</v>
      </c>
      <c r="D72" s="15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2">
        <f t="shared" si="12"/>
        <v>0</v>
      </c>
      <c r="AK72" s="8"/>
      <c r="AL72" s="8"/>
      <c r="AM72" s="8"/>
      <c r="AN72" s="8"/>
      <c r="AO72" s="8"/>
      <c r="AP72" s="8"/>
      <c r="AQ72" s="8"/>
    </row>
    <row r="73" spans="1:43" ht="12.75">
      <c r="A73" s="14"/>
      <c r="B73" s="3"/>
      <c r="C73" s="15" t="str">
        <f>Tracking!C81</f>
        <v>Credit Card</v>
      </c>
      <c r="D73" s="15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2">
        <f t="shared" si="12"/>
        <v>0</v>
      </c>
      <c r="AK73" s="8"/>
      <c r="AL73" s="8"/>
      <c r="AM73" s="8"/>
      <c r="AN73" s="8"/>
      <c r="AO73" s="8"/>
      <c r="AP73" s="8"/>
      <c r="AQ73" s="8"/>
    </row>
    <row r="74" spans="1:43" ht="12.75">
      <c r="A74" s="14"/>
      <c r="B74" s="3"/>
      <c r="C74" s="15" t="str">
        <f>Tracking!C82</f>
        <v>Other</v>
      </c>
      <c r="D74" s="15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2">
        <f t="shared" si="12"/>
        <v>0</v>
      </c>
      <c r="AK74" s="8"/>
      <c r="AL74" s="8"/>
      <c r="AM74" s="8"/>
      <c r="AN74" s="8"/>
      <c r="AO74" s="8"/>
      <c r="AP74" s="8"/>
      <c r="AQ74" s="8"/>
    </row>
    <row r="75" spans="1:43" ht="12.75">
      <c r="A75" s="14"/>
      <c r="B75" s="3"/>
      <c r="C75" s="15" t="str">
        <f>Tracking!C83</f>
        <v>Other</v>
      </c>
      <c r="D75" s="15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2">
        <f t="shared" si="12"/>
        <v>0</v>
      </c>
      <c r="AK75" s="8"/>
      <c r="AL75" s="8"/>
      <c r="AM75" s="8"/>
      <c r="AN75" s="8"/>
      <c r="AO75" s="8"/>
      <c r="AP75" s="8"/>
      <c r="AQ75" s="8"/>
    </row>
    <row r="76" spans="1:43" ht="12.75">
      <c r="A76" s="14"/>
      <c r="B76" s="3"/>
      <c r="C76" s="15" t="str">
        <f>Tracking!C84</f>
        <v>Other</v>
      </c>
      <c r="D76" s="15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2">
        <f t="shared" si="12"/>
        <v>0</v>
      </c>
      <c r="AK76" s="8"/>
      <c r="AL76" s="8"/>
      <c r="AM76" s="8"/>
      <c r="AN76" s="8"/>
      <c r="AO76" s="8"/>
      <c r="AP76" s="8"/>
      <c r="AQ76" s="8"/>
    </row>
    <row r="77" spans="1:43" ht="12.75">
      <c r="A77" s="14"/>
      <c r="B77" s="4"/>
      <c r="C77" s="17"/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8"/>
      <c r="AK77" s="8"/>
      <c r="AL77" s="8"/>
      <c r="AM77" s="8"/>
      <c r="AN77" s="8"/>
      <c r="AO77" s="8"/>
      <c r="AP77" s="8"/>
      <c r="AQ77" s="8"/>
    </row>
    <row r="78" spans="1:43" ht="12.75">
      <c r="A78" s="14"/>
      <c r="B78" s="14"/>
      <c r="C78" s="14"/>
      <c r="D78" s="3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8"/>
      <c r="AO78" s="8"/>
      <c r="AP78" s="8"/>
      <c r="AQ78" s="8"/>
    </row>
    <row r="79" spans="1:43" ht="12.75">
      <c r="A79" s="14"/>
      <c r="B79" s="14"/>
      <c r="C79" s="14"/>
      <c r="D79" s="3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8"/>
      <c r="AO79" s="8"/>
      <c r="AP79" s="8"/>
      <c r="AQ79" s="8"/>
    </row>
    <row r="80" spans="1:43" ht="12.75">
      <c r="A80" s="14"/>
      <c r="B80" s="14"/>
      <c r="C80" s="14"/>
      <c r="D80" s="3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8"/>
      <c r="AO80" s="8"/>
      <c r="AP80" s="8"/>
      <c r="AQ80" s="8"/>
    </row>
    <row r="81" spans="1:43" ht="12.75">
      <c r="A81" s="14"/>
      <c r="B81" s="14"/>
      <c r="C81" s="14"/>
      <c r="D81" s="3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8"/>
      <c r="AO81" s="8"/>
      <c r="AP81" s="8"/>
      <c r="AQ81" s="8"/>
    </row>
    <row r="82" spans="1:43" ht="12.75">
      <c r="A82" s="14"/>
      <c r="B82" s="14"/>
      <c r="C82" s="14"/>
      <c r="D82" s="3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8"/>
      <c r="AO82" s="8"/>
      <c r="AP82" s="8"/>
      <c r="AQ82" s="8"/>
    </row>
    <row r="83" spans="1:43" ht="12.75">
      <c r="A83" s="14"/>
      <c r="B83" s="14"/>
      <c r="C83" s="14"/>
      <c r="D83" s="3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8"/>
      <c r="AO83" s="8"/>
      <c r="AP83" s="8"/>
      <c r="AQ83" s="8"/>
    </row>
    <row r="84" spans="1:43" ht="12.75">
      <c r="A84" s="14"/>
      <c r="B84" s="14"/>
      <c r="C84" s="14"/>
      <c r="D84" s="3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8"/>
      <c r="AO84" s="8"/>
      <c r="AP84" s="8"/>
      <c r="AQ84" s="8"/>
    </row>
    <row r="85" spans="1:43" ht="12.75">
      <c r="A85" s="14"/>
      <c r="B85" s="14"/>
      <c r="C85" s="14"/>
      <c r="D85" s="3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8"/>
      <c r="AO85" s="8"/>
      <c r="AP85" s="8"/>
      <c r="AQ85" s="8"/>
    </row>
    <row r="86" spans="1:43" ht="12.75">
      <c r="A86" s="14"/>
      <c r="B86" s="14"/>
      <c r="C86" s="14"/>
      <c r="D86" s="3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8"/>
      <c r="AO86" s="8"/>
      <c r="AP86" s="8"/>
      <c r="AQ86" s="8"/>
    </row>
    <row r="87" spans="1:43" ht="12.75">
      <c r="A87" s="14"/>
      <c r="B87" s="14"/>
      <c r="C87" s="14"/>
      <c r="D87" s="3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8"/>
      <c r="AO87" s="8"/>
      <c r="AP87" s="8"/>
      <c r="AQ87" s="8"/>
    </row>
    <row r="88" spans="1:43" ht="12.75">
      <c r="A88" s="14"/>
      <c r="B88" s="14"/>
      <c r="C88" s="14"/>
      <c r="D88" s="3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8"/>
      <c r="AO88" s="8"/>
      <c r="AP88" s="8"/>
      <c r="AQ88" s="8"/>
    </row>
    <row r="89" spans="1:43" ht="12.75">
      <c r="A89" s="14"/>
      <c r="B89" s="14"/>
      <c r="C89" s="14"/>
      <c r="D89" s="3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8"/>
      <c r="AO89" s="8"/>
      <c r="AP89" s="8"/>
      <c r="AQ89" s="8"/>
    </row>
    <row r="90" spans="1:43" ht="12.75">
      <c r="A90" s="14"/>
      <c r="B90" s="14"/>
      <c r="C90" s="14"/>
      <c r="D90" s="3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8"/>
      <c r="AO90" s="8"/>
      <c r="AP90" s="8"/>
      <c r="AQ90" s="8"/>
    </row>
    <row r="91" spans="1:43" ht="12.75">
      <c r="A91" s="14"/>
      <c r="B91" s="14"/>
      <c r="C91" s="14"/>
      <c r="D91" s="3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8"/>
      <c r="AO91" s="8"/>
      <c r="AP91" s="8"/>
      <c r="AQ91" s="8"/>
    </row>
    <row r="92" spans="1:43" ht="12.75">
      <c r="A92" s="14"/>
      <c r="B92" s="14"/>
      <c r="C92" s="14"/>
      <c r="D92" s="3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8"/>
      <c r="AO92" s="8"/>
      <c r="AP92" s="8"/>
      <c r="AQ92" s="8"/>
    </row>
    <row r="93" spans="1:43" ht="12.75">
      <c r="A93" s="14"/>
      <c r="B93" s="8"/>
      <c r="C93" s="8"/>
      <c r="D93" s="2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12.75">
      <c r="A94" s="21"/>
      <c r="B94" s="8"/>
      <c r="C94" s="8"/>
      <c r="D94" s="2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12.75">
      <c r="A95" s="21"/>
      <c r="B95" s="8"/>
      <c r="C95" s="8"/>
      <c r="D95" s="2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12.75">
      <c r="A96" s="8"/>
      <c r="B96" s="8"/>
      <c r="C96" s="8"/>
      <c r="D96" s="2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ht="12.75">
      <c r="D97" s="34"/>
    </row>
    <row r="98" ht="12.75">
      <c r="D98" s="34"/>
    </row>
    <row r="99" ht="12.75">
      <c r="D99" s="34"/>
    </row>
  </sheetData>
  <sheetProtection password="9C9F" sheet="1" scenarios="1" formatCells="0" formatColumns="0" formatRows="0"/>
  <conditionalFormatting sqref="AB18:AC18">
    <cfRule type="expression" priority="1" dxfId="0" stopIfTrue="1">
      <formula>AB18&lt;0</formula>
    </cfRule>
  </conditionalFormatting>
  <printOptions/>
  <pageMargins left="0.45" right="0.52" top="0.51" bottom="0.53" header="0.5" footer="0.5"/>
  <pageSetup fitToHeight="1" fitToWidth="1" horizontalDpi="600" verticalDpi="600" orientation="landscape" scale="4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18"/>
    <pageSetUpPr fitToPage="1"/>
  </sheetPr>
  <dimension ref="A1:AQ99"/>
  <sheetViews>
    <sheetView showGridLines="0" showRowColHeaders="0" workbookViewId="0" topLeftCell="A1">
      <selection activeCell="B9" sqref="B9"/>
    </sheetView>
  </sheetViews>
  <sheetFormatPr defaultColWidth="9.140625" defaultRowHeight="12.75"/>
  <cols>
    <col min="1" max="1" width="3.28125" style="9" customWidth="1"/>
    <col min="2" max="2" width="2.00390625" style="9" customWidth="1"/>
    <col min="3" max="3" width="22.421875" style="9" customWidth="1"/>
    <col min="4" max="4" width="1.7109375" style="9" customWidth="1"/>
    <col min="5" max="35" width="7.421875" style="9" customWidth="1"/>
    <col min="36" max="16384" width="9.140625" style="9" customWidth="1"/>
  </cols>
  <sheetData>
    <row r="1" spans="1:43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3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2.75">
      <c r="A4" s="8"/>
      <c r="B4" s="8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27.75" customHeight="1">
      <c r="A5" s="8"/>
      <c r="B5" s="10"/>
      <c r="C5" s="2"/>
      <c r="D5" s="8"/>
      <c r="E5" s="25"/>
      <c r="F5" s="26"/>
      <c r="G5" s="50" t="s">
        <v>201</v>
      </c>
      <c r="H5" s="8"/>
      <c r="I5" s="8"/>
      <c r="J5" s="27"/>
      <c r="K5" s="28"/>
      <c r="L5" s="28"/>
      <c r="M5" s="2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13.5" customHeight="1">
      <c r="A6" s="8"/>
      <c r="B6" s="8"/>
      <c r="C6" s="8"/>
      <c r="D6" s="8"/>
      <c r="E6" s="8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7.5" customHeight="1">
      <c r="A7" s="14"/>
      <c r="B7" s="19"/>
      <c r="C7" s="20"/>
      <c r="D7" s="8"/>
      <c r="E7" s="20"/>
      <c r="F7" s="20"/>
      <c r="G7" s="2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22.5" customHeight="1">
      <c r="A8" s="14"/>
      <c r="B8" s="5"/>
      <c r="C8" s="12"/>
      <c r="D8" s="12"/>
      <c r="E8" s="6" t="s">
        <v>110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 t="s">
        <v>116</v>
      </c>
      <c r="L8" s="6" t="s">
        <v>117</v>
      </c>
      <c r="M8" s="6" t="s">
        <v>118</v>
      </c>
      <c r="N8" s="6" t="s">
        <v>119</v>
      </c>
      <c r="O8" s="6" t="s">
        <v>120</v>
      </c>
      <c r="P8" s="6" t="s">
        <v>121</v>
      </c>
      <c r="Q8" s="6" t="s">
        <v>122</v>
      </c>
      <c r="R8" s="6" t="s">
        <v>123</v>
      </c>
      <c r="S8" s="6" t="s">
        <v>124</v>
      </c>
      <c r="T8" s="6" t="s">
        <v>125</v>
      </c>
      <c r="U8" s="6" t="s">
        <v>126</v>
      </c>
      <c r="V8" s="6" t="s">
        <v>127</v>
      </c>
      <c r="W8" s="6" t="s">
        <v>128</v>
      </c>
      <c r="X8" s="6" t="s">
        <v>129</v>
      </c>
      <c r="Y8" s="6" t="s">
        <v>130</v>
      </c>
      <c r="Z8" s="6" t="s">
        <v>131</v>
      </c>
      <c r="AA8" s="6" t="s">
        <v>132</v>
      </c>
      <c r="AB8" s="6" t="s">
        <v>133</v>
      </c>
      <c r="AC8" s="6" t="s">
        <v>134</v>
      </c>
      <c r="AD8" s="6" t="s">
        <v>135</v>
      </c>
      <c r="AE8" s="6" t="s">
        <v>136</v>
      </c>
      <c r="AF8" s="6" t="s">
        <v>137</v>
      </c>
      <c r="AG8" s="6" t="s">
        <v>138</v>
      </c>
      <c r="AH8" s="6" t="s">
        <v>139</v>
      </c>
      <c r="AI8" s="6" t="s">
        <v>140</v>
      </c>
      <c r="AJ8" s="7" t="s">
        <v>100</v>
      </c>
      <c r="AK8" s="8"/>
      <c r="AL8" s="8"/>
      <c r="AM8" s="8"/>
      <c r="AN8" s="8"/>
      <c r="AO8" s="8"/>
      <c r="AP8" s="8"/>
      <c r="AQ8" s="8"/>
    </row>
    <row r="9" spans="1:43" ht="14.25" customHeight="1">
      <c r="A9" s="14"/>
      <c r="B9" s="13" t="s">
        <v>141</v>
      </c>
      <c r="C9" s="31"/>
      <c r="D9" s="32"/>
      <c r="E9" s="167">
        <f aca="true" t="shared" si="0" ref="E9:AJ9">E10+E20+E32+E43+E52+E64</f>
        <v>0</v>
      </c>
      <c r="F9" s="167">
        <f t="shared" si="0"/>
        <v>0</v>
      </c>
      <c r="G9" s="167">
        <f t="shared" si="0"/>
        <v>0</v>
      </c>
      <c r="H9" s="167">
        <f t="shared" si="0"/>
        <v>0</v>
      </c>
      <c r="I9" s="167">
        <f t="shared" si="0"/>
        <v>0</v>
      </c>
      <c r="J9" s="167">
        <f t="shared" si="0"/>
        <v>0</v>
      </c>
      <c r="K9" s="167">
        <f t="shared" si="0"/>
        <v>0</v>
      </c>
      <c r="L9" s="167">
        <f t="shared" si="0"/>
        <v>0</v>
      </c>
      <c r="M9" s="167">
        <f t="shared" si="0"/>
        <v>0</v>
      </c>
      <c r="N9" s="167">
        <f t="shared" si="0"/>
        <v>0</v>
      </c>
      <c r="O9" s="167">
        <f t="shared" si="0"/>
        <v>0</v>
      </c>
      <c r="P9" s="167">
        <f t="shared" si="0"/>
        <v>0</v>
      </c>
      <c r="Q9" s="167">
        <f t="shared" si="0"/>
        <v>0</v>
      </c>
      <c r="R9" s="167">
        <f t="shared" si="0"/>
        <v>0</v>
      </c>
      <c r="S9" s="167">
        <f t="shared" si="0"/>
        <v>0</v>
      </c>
      <c r="T9" s="167">
        <f t="shared" si="0"/>
        <v>0</v>
      </c>
      <c r="U9" s="167">
        <f t="shared" si="0"/>
        <v>0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  <c r="AH9" s="167">
        <f t="shared" si="0"/>
        <v>0</v>
      </c>
      <c r="AI9" s="167">
        <f t="shared" si="0"/>
        <v>0</v>
      </c>
      <c r="AJ9" s="168">
        <f t="shared" si="0"/>
        <v>0</v>
      </c>
      <c r="AK9" s="8"/>
      <c r="AL9" s="8"/>
      <c r="AM9" s="8"/>
      <c r="AN9" s="8"/>
      <c r="AO9" s="8"/>
      <c r="AP9" s="8"/>
      <c r="AQ9" s="8"/>
    </row>
    <row r="10" spans="1:43" ht="17.25" customHeight="1">
      <c r="A10" s="14"/>
      <c r="B10" s="3" t="str">
        <f>Comparison!B18</f>
        <v>Transportation</v>
      </c>
      <c r="C10" s="15"/>
      <c r="D10" s="15"/>
      <c r="E10" s="169">
        <f aca="true" t="shared" si="1" ref="E10:AJ10">SUM(E11:E18)</f>
        <v>0</v>
      </c>
      <c r="F10" s="169">
        <f t="shared" si="1"/>
        <v>0</v>
      </c>
      <c r="G10" s="169">
        <f t="shared" si="1"/>
        <v>0</v>
      </c>
      <c r="H10" s="169">
        <f t="shared" si="1"/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  <c r="L10" s="169">
        <f t="shared" si="1"/>
        <v>0</v>
      </c>
      <c r="M10" s="169">
        <f t="shared" si="1"/>
        <v>0</v>
      </c>
      <c r="N10" s="169">
        <f t="shared" si="1"/>
        <v>0</v>
      </c>
      <c r="O10" s="169">
        <f t="shared" si="1"/>
        <v>0</v>
      </c>
      <c r="P10" s="169">
        <f t="shared" si="1"/>
        <v>0</v>
      </c>
      <c r="Q10" s="169">
        <f t="shared" si="1"/>
        <v>0</v>
      </c>
      <c r="R10" s="169">
        <f t="shared" si="1"/>
        <v>0</v>
      </c>
      <c r="S10" s="169">
        <f t="shared" si="1"/>
        <v>0</v>
      </c>
      <c r="T10" s="169">
        <f t="shared" si="1"/>
        <v>0</v>
      </c>
      <c r="U10" s="169">
        <f t="shared" si="1"/>
        <v>0</v>
      </c>
      <c r="V10" s="169">
        <f t="shared" si="1"/>
        <v>0</v>
      </c>
      <c r="W10" s="169">
        <f t="shared" si="1"/>
        <v>0</v>
      </c>
      <c r="X10" s="169">
        <f t="shared" si="1"/>
        <v>0</v>
      </c>
      <c r="Y10" s="169">
        <f t="shared" si="1"/>
        <v>0</v>
      </c>
      <c r="Z10" s="169">
        <f t="shared" si="1"/>
        <v>0</v>
      </c>
      <c r="AA10" s="169">
        <f t="shared" si="1"/>
        <v>0</v>
      </c>
      <c r="AB10" s="169">
        <f t="shared" si="1"/>
        <v>0</v>
      </c>
      <c r="AC10" s="169">
        <f t="shared" si="1"/>
        <v>0</v>
      </c>
      <c r="AD10" s="169">
        <f t="shared" si="1"/>
        <v>0</v>
      </c>
      <c r="AE10" s="169">
        <f t="shared" si="1"/>
        <v>0</v>
      </c>
      <c r="AF10" s="169">
        <f t="shared" si="1"/>
        <v>0</v>
      </c>
      <c r="AG10" s="169">
        <f t="shared" si="1"/>
        <v>0</v>
      </c>
      <c r="AH10" s="169">
        <f t="shared" si="1"/>
        <v>0</v>
      </c>
      <c r="AI10" s="169">
        <f t="shared" si="1"/>
        <v>0</v>
      </c>
      <c r="AJ10" s="170">
        <f t="shared" si="1"/>
        <v>0</v>
      </c>
      <c r="AK10" s="8"/>
      <c r="AL10" s="8"/>
      <c r="AM10" s="8"/>
      <c r="AN10" s="8"/>
      <c r="AO10" s="8"/>
      <c r="AP10" s="8"/>
      <c r="AQ10" s="8"/>
    </row>
    <row r="11" spans="1:43" ht="12.75">
      <c r="A11" s="14"/>
      <c r="B11" s="3"/>
      <c r="C11" s="15" t="str">
        <f>Tracking!C19</f>
        <v>Auto Loan/Lease</v>
      </c>
      <c r="D11" s="15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2">
        <f aca="true" t="shared" si="2" ref="AJ11:AJ18">SUM(E11:AI11)</f>
        <v>0</v>
      </c>
      <c r="AK11" s="8"/>
      <c r="AL11" s="8"/>
      <c r="AM11" s="8"/>
      <c r="AN11" s="8"/>
      <c r="AO11" s="8"/>
      <c r="AP11" s="8"/>
      <c r="AQ11" s="8"/>
    </row>
    <row r="12" spans="1:43" ht="12.75">
      <c r="A12" s="14"/>
      <c r="B12" s="3"/>
      <c r="C12" s="15" t="str">
        <f>Tracking!C20</f>
        <v>Insurance </v>
      </c>
      <c r="D12" s="15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2">
        <f t="shared" si="2"/>
        <v>0</v>
      </c>
      <c r="AK12" s="8"/>
      <c r="AL12" s="8"/>
      <c r="AM12" s="8"/>
      <c r="AN12" s="8"/>
      <c r="AO12" s="8"/>
      <c r="AP12" s="8"/>
      <c r="AQ12" s="8"/>
    </row>
    <row r="13" spans="1:43" ht="12.75">
      <c r="A13" s="14"/>
      <c r="B13" s="3"/>
      <c r="C13" s="15" t="str">
        <f>Tracking!C21</f>
        <v>Gas </v>
      </c>
      <c r="D13" s="15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2">
        <f t="shared" si="2"/>
        <v>0</v>
      </c>
      <c r="AK13" s="8"/>
      <c r="AL13" s="8"/>
      <c r="AM13" s="8"/>
      <c r="AN13" s="8"/>
      <c r="AO13" s="8"/>
      <c r="AP13" s="8"/>
      <c r="AQ13" s="8"/>
    </row>
    <row r="14" spans="1:43" ht="12.75">
      <c r="A14" s="14"/>
      <c r="B14" s="3"/>
      <c r="C14" s="15" t="str">
        <f>Tracking!C22</f>
        <v>Maintenance </v>
      </c>
      <c r="D14" s="15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2">
        <f t="shared" si="2"/>
        <v>0</v>
      </c>
      <c r="AK14" s="8"/>
      <c r="AL14" s="8"/>
      <c r="AM14" s="8"/>
      <c r="AN14" s="8"/>
      <c r="AO14" s="8"/>
      <c r="AP14" s="8"/>
      <c r="AQ14" s="8"/>
    </row>
    <row r="15" spans="1:43" ht="12.75">
      <c r="A15" s="14"/>
      <c r="B15" s="3"/>
      <c r="C15" s="15" t="str">
        <f>Tracking!C23</f>
        <v>Registration/Inspection</v>
      </c>
      <c r="D15" s="15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2">
        <f t="shared" si="2"/>
        <v>0</v>
      </c>
      <c r="AK15" s="8"/>
      <c r="AL15" s="8"/>
      <c r="AM15" s="8"/>
      <c r="AN15" s="8"/>
      <c r="AO15" s="8"/>
      <c r="AP15" s="8"/>
      <c r="AQ15" s="8"/>
    </row>
    <row r="16" spans="1:43" ht="12.75">
      <c r="A16" s="14"/>
      <c r="B16" s="3"/>
      <c r="C16" s="15" t="str">
        <f>Tracking!C24</f>
        <v>Bus/ Train</v>
      </c>
      <c r="D16" s="15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2">
        <f t="shared" si="2"/>
        <v>0</v>
      </c>
      <c r="AK16" s="8"/>
      <c r="AL16" s="8"/>
      <c r="AM16" s="8"/>
      <c r="AN16" s="8"/>
      <c r="AO16" s="8"/>
      <c r="AP16" s="8"/>
      <c r="AQ16" s="8"/>
    </row>
    <row r="17" spans="1:43" ht="12.75">
      <c r="A17" s="14"/>
      <c r="B17" s="3"/>
      <c r="C17" s="15" t="str">
        <f>Tracking!C25</f>
        <v>Other</v>
      </c>
      <c r="D17" s="15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2">
        <f t="shared" si="2"/>
        <v>0</v>
      </c>
      <c r="AK17" s="8"/>
      <c r="AL17" s="8"/>
      <c r="AM17" s="8"/>
      <c r="AN17" s="8"/>
      <c r="AO17" s="8"/>
      <c r="AP17" s="8"/>
      <c r="AQ17" s="8"/>
    </row>
    <row r="18" spans="1:43" ht="12.75">
      <c r="A18" s="14"/>
      <c r="B18" s="3"/>
      <c r="C18" s="15" t="str">
        <f>Tracking!C26</f>
        <v>Other</v>
      </c>
      <c r="D18" s="15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>
        <f t="shared" si="2"/>
        <v>0</v>
      </c>
      <c r="AK18" s="8"/>
      <c r="AL18" s="8"/>
      <c r="AM18" s="8"/>
      <c r="AN18" s="8"/>
      <c r="AO18" s="8"/>
      <c r="AP18" s="8"/>
      <c r="AQ18" s="8"/>
    </row>
    <row r="19" spans="1:43" ht="12.75">
      <c r="A19" s="14"/>
      <c r="B19" s="3"/>
      <c r="C19" s="15"/>
      <c r="D19" s="15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4"/>
      <c r="AK19" s="8"/>
      <c r="AL19" s="8"/>
      <c r="AM19" s="8"/>
      <c r="AN19" s="8"/>
      <c r="AO19" s="8"/>
      <c r="AP19" s="8"/>
      <c r="AQ19" s="8"/>
    </row>
    <row r="20" spans="1:43" ht="12.75">
      <c r="A20" s="14"/>
      <c r="B20" s="3" t="str">
        <f>Comparison!B28</f>
        <v>Home</v>
      </c>
      <c r="C20" s="15"/>
      <c r="D20" s="15"/>
      <c r="E20" s="175">
        <f aca="true" t="shared" si="3" ref="E20:AJ20">SUM(E21:E30)</f>
        <v>0</v>
      </c>
      <c r="F20" s="175">
        <f t="shared" si="3"/>
        <v>0</v>
      </c>
      <c r="G20" s="175">
        <f t="shared" si="3"/>
        <v>0</v>
      </c>
      <c r="H20" s="175">
        <f t="shared" si="3"/>
        <v>0</v>
      </c>
      <c r="I20" s="175">
        <f t="shared" si="3"/>
        <v>0</v>
      </c>
      <c r="J20" s="175">
        <f t="shared" si="3"/>
        <v>0</v>
      </c>
      <c r="K20" s="175">
        <f t="shared" si="3"/>
        <v>0</v>
      </c>
      <c r="L20" s="175">
        <f t="shared" si="3"/>
        <v>0</v>
      </c>
      <c r="M20" s="175">
        <f t="shared" si="3"/>
        <v>0</v>
      </c>
      <c r="N20" s="175">
        <f t="shared" si="3"/>
        <v>0</v>
      </c>
      <c r="O20" s="175">
        <f t="shared" si="3"/>
        <v>0</v>
      </c>
      <c r="P20" s="175">
        <f t="shared" si="3"/>
        <v>0</v>
      </c>
      <c r="Q20" s="175">
        <f t="shared" si="3"/>
        <v>0</v>
      </c>
      <c r="R20" s="175">
        <f t="shared" si="3"/>
        <v>0</v>
      </c>
      <c r="S20" s="175">
        <f t="shared" si="3"/>
        <v>0</v>
      </c>
      <c r="T20" s="175">
        <f t="shared" si="3"/>
        <v>0</v>
      </c>
      <c r="U20" s="175">
        <f t="shared" si="3"/>
        <v>0</v>
      </c>
      <c r="V20" s="175">
        <f t="shared" si="3"/>
        <v>0</v>
      </c>
      <c r="W20" s="175">
        <f t="shared" si="3"/>
        <v>0</v>
      </c>
      <c r="X20" s="175">
        <f t="shared" si="3"/>
        <v>0</v>
      </c>
      <c r="Y20" s="175">
        <f t="shared" si="3"/>
        <v>0</v>
      </c>
      <c r="Z20" s="175">
        <f t="shared" si="3"/>
        <v>0</v>
      </c>
      <c r="AA20" s="175">
        <f t="shared" si="3"/>
        <v>0</v>
      </c>
      <c r="AB20" s="175">
        <f t="shared" si="3"/>
        <v>0</v>
      </c>
      <c r="AC20" s="175">
        <f t="shared" si="3"/>
        <v>0</v>
      </c>
      <c r="AD20" s="175">
        <f t="shared" si="3"/>
        <v>0</v>
      </c>
      <c r="AE20" s="175">
        <f t="shared" si="3"/>
        <v>0</v>
      </c>
      <c r="AF20" s="175">
        <f t="shared" si="3"/>
        <v>0</v>
      </c>
      <c r="AG20" s="175">
        <f t="shared" si="3"/>
        <v>0</v>
      </c>
      <c r="AH20" s="175">
        <f t="shared" si="3"/>
        <v>0</v>
      </c>
      <c r="AI20" s="175">
        <f t="shared" si="3"/>
        <v>0</v>
      </c>
      <c r="AJ20" s="176">
        <f t="shared" si="3"/>
        <v>0</v>
      </c>
      <c r="AK20" s="8"/>
      <c r="AL20" s="8"/>
      <c r="AM20" s="8"/>
      <c r="AN20" s="8"/>
      <c r="AO20" s="8"/>
      <c r="AP20" s="8"/>
      <c r="AQ20" s="8"/>
    </row>
    <row r="21" spans="1:43" ht="12.75">
      <c r="A21" s="14"/>
      <c r="B21" s="3"/>
      <c r="C21" s="15" t="str">
        <f>Tracking!C29</f>
        <v>Mortgage</v>
      </c>
      <c r="D21" s="15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>
        <f aca="true" t="shared" si="4" ref="AJ21:AJ30">SUM(E21:AI21)</f>
        <v>0</v>
      </c>
      <c r="AK21" s="8"/>
      <c r="AL21" s="8"/>
      <c r="AM21" s="8"/>
      <c r="AN21" s="8"/>
      <c r="AO21" s="8"/>
      <c r="AP21" s="8"/>
      <c r="AQ21" s="8"/>
    </row>
    <row r="22" spans="1:43" ht="12.75">
      <c r="A22" s="14"/>
      <c r="B22" s="3"/>
      <c r="C22" s="15" t="str">
        <f>Tracking!C30</f>
        <v>Rent</v>
      </c>
      <c r="D22" s="15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2">
        <f t="shared" si="4"/>
        <v>0</v>
      </c>
      <c r="AK22" s="8"/>
      <c r="AL22" s="8"/>
      <c r="AM22" s="8"/>
      <c r="AN22" s="8"/>
      <c r="AO22" s="8"/>
      <c r="AP22" s="8"/>
      <c r="AQ22" s="8"/>
    </row>
    <row r="23" spans="1:43" ht="12.75">
      <c r="A23" s="14"/>
      <c r="B23" s="3"/>
      <c r="C23" s="15" t="str">
        <f>Tracking!C31</f>
        <v>Maintenance</v>
      </c>
      <c r="D23" s="15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2">
        <f t="shared" si="4"/>
        <v>0</v>
      </c>
      <c r="AK23" s="8"/>
      <c r="AL23" s="8"/>
      <c r="AM23" s="8"/>
      <c r="AN23" s="8"/>
      <c r="AO23" s="8"/>
      <c r="AP23" s="8"/>
      <c r="AQ23" s="8"/>
    </row>
    <row r="24" spans="1:43" ht="12.75">
      <c r="A24" s="14"/>
      <c r="B24" s="3"/>
      <c r="C24" s="15" t="str">
        <f>Tracking!C32</f>
        <v>Insurance</v>
      </c>
      <c r="D24" s="15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2">
        <f t="shared" si="4"/>
        <v>0</v>
      </c>
      <c r="AK24" s="8"/>
      <c r="AL24" s="8"/>
      <c r="AM24" s="8"/>
      <c r="AN24" s="8"/>
      <c r="AO24" s="8"/>
      <c r="AP24" s="8"/>
      <c r="AQ24" s="8"/>
    </row>
    <row r="25" spans="1:43" ht="12.75">
      <c r="A25" s="14"/>
      <c r="B25" s="3"/>
      <c r="C25" s="15" t="str">
        <f>Tracking!C33</f>
        <v>Furniture</v>
      </c>
      <c r="D25" s="15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2">
        <f t="shared" si="4"/>
        <v>0</v>
      </c>
      <c r="AK25" s="8"/>
      <c r="AL25" s="8"/>
      <c r="AM25" s="8"/>
      <c r="AN25" s="8"/>
      <c r="AO25" s="8"/>
      <c r="AP25" s="8"/>
      <c r="AQ25" s="8"/>
    </row>
    <row r="26" spans="1:43" ht="12.75">
      <c r="A26" s="14"/>
      <c r="B26" s="3"/>
      <c r="C26" s="15" t="str">
        <f>Tracking!C34</f>
        <v>Household Supplies</v>
      </c>
      <c r="D26" s="15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2">
        <f t="shared" si="4"/>
        <v>0</v>
      </c>
      <c r="AK26" s="8"/>
      <c r="AL26" s="8"/>
      <c r="AM26" s="8"/>
      <c r="AN26" s="8"/>
      <c r="AO26" s="8"/>
      <c r="AP26" s="8"/>
      <c r="AQ26" s="8"/>
    </row>
    <row r="27" spans="1:43" ht="12.75">
      <c r="A27" s="14"/>
      <c r="B27" s="3"/>
      <c r="C27" s="15" t="str">
        <f>Tracking!C35</f>
        <v>Groceries</v>
      </c>
      <c r="D27" s="15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2">
        <f t="shared" si="4"/>
        <v>0</v>
      </c>
      <c r="AK27" s="8"/>
      <c r="AL27" s="8"/>
      <c r="AM27" s="8"/>
      <c r="AN27" s="8"/>
      <c r="AO27" s="8"/>
      <c r="AP27" s="8"/>
      <c r="AQ27" s="8"/>
    </row>
    <row r="28" spans="1:43" ht="12.75">
      <c r="A28" s="14"/>
      <c r="B28" s="3"/>
      <c r="C28" s="15" t="str">
        <f>Tracking!C36</f>
        <v>Real Estate Tax</v>
      </c>
      <c r="D28" s="15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2">
        <f t="shared" si="4"/>
        <v>0</v>
      </c>
      <c r="AK28" s="8"/>
      <c r="AL28" s="8"/>
      <c r="AM28" s="8"/>
      <c r="AN28" s="8"/>
      <c r="AO28" s="8"/>
      <c r="AP28" s="8"/>
      <c r="AQ28" s="8"/>
    </row>
    <row r="29" spans="1:43" ht="12.75">
      <c r="A29" s="14"/>
      <c r="B29" s="3"/>
      <c r="C29" s="15" t="str">
        <f>Tracking!C37</f>
        <v>Other</v>
      </c>
      <c r="D29" s="15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2">
        <f t="shared" si="4"/>
        <v>0</v>
      </c>
      <c r="AK29" s="8"/>
      <c r="AL29" s="8"/>
      <c r="AM29" s="8"/>
      <c r="AN29" s="8"/>
      <c r="AO29" s="8"/>
      <c r="AP29" s="8"/>
      <c r="AQ29" s="8"/>
    </row>
    <row r="30" spans="1:43" ht="12.75">
      <c r="A30" s="14"/>
      <c r="B30" s="3"/>
      <c r="C30" s="15" t="str">
        <f>Tracking!C38</f>
        <v>Other</v>
      </c>
      <c r="D30" s="15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2">
        <f t="shared" si="4"/>
        <v>0</v>
      </c>
      <c r="AK30" s="8"/>
      <c r="AL30" s="8"/>
      <c r="AM30" s="8"/>
      <c r="AN30" s="8"/>
      <c r="AO30" s="8"/>
      <c r="AP30" s="8"/>
      <c r="AQ30" s="8"/>
    </row>
    <row r="31" spans="1:43" ht="12.75">
      <c r="A31" s="14"/>
      <c r="B31" s="3"/>
      <c r="C31" s="15"/>
      <c r="D31" s="15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4"/>
      <c r="AK31" s="8"/>
      <c r="AL31" s="8"/>
      <c r="AM31" s="8"/>
      <c r="AN31" s="8"/>
      <c r="AO31" s="8"/>
      <c r="AP31" s="8"/>
      <c r="AQ31" s="8"/>
    </row>
    <row r="32" spans="1:43" ht="12.75">
      <c r="A32" s="14"/>
      <c r="B32" s="3" t="str">
        <f>Comparison!B40</f>
        <v>Utilities</v>
      </c>
      <c r="C32" s="15"/>
      <c r="D32" s="15"/>
      <c r="E32" s="175">
        <f aca="true" t="shared" si="5" ref="E32:AJ32">SUM(E33:E41)</f>
        <v>0</v>
      </c>
      <c r="F32" s="175">
        <f t="shared" si="5"/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175">
        <f t="shared" si="5"/>
        <v>0</v>
      </c>
      <c r="T32" s="175">
        <f t="shared" si="5"/>
        <v>0</v>
      </c>
      <c r="U32" s="175">
        <f t="shared" si="5"/>
        <v>0</v>
      </c>
      <c r="V32" s="175">
        <f t="shared" si="5"/>
        <v>0</v>
      </c>
      <c r="W32" s="175">
        <f t="shared" si="5"/>
        <v>0</v>
      </c>
      <c r="X32" s="175">
        <f t="shared" si="5"/>
        <v>0</v>
      </c>
      <c r="Y32" s="175">
        <f t="shared" si="5"/>
        <v>0</v>
      </c>
      <c r="Z32" s="175">
        <f t="shared" si="5"/>
        <v>0</v>
      </c>
      <c r="AA32" s="175">
        <f t="shared" si="5"/>
        <v>0</v>
      </c>
      <c r="AB32" s="175">
        <f t="shared" si="5"/>
        <v>0</v>
      </c>
      <c r="AC32" s="175">
        <f t="shared" si="5"/>
        <v>0</v>
      </c>
      <c r="AD32" s="175">
        <f t="shared" si="5"/>
        <v>0</v>
      </c>
      <c r="AE32" s="175">
        <f t="shared" si="5"/>
        <v>0</v>
      </c>
      <c r="AF32" s="175">
        <f t="shared" si="5"/>
        <v>0</v>
      </c>
      <c r="AG32" s="175">
        <f t="shared" si="5"/>
        <v>0</v>
      </c>
      <c r="AH32" s="175">
        <f t="shared" si="5"/>
        <v>0</v>
      </c>
      <c r="AI32" s="175">
        <f t="shared" si="5"/>
        <v>0</v>
      </c>
      <c r="AJ32" s="176">
        <f t="shared" si="5"/>
        <v>0</v>
      </c>
      <c r="AK32" s="8"/>
      <c r="AL32" s="8"/>
      <c r="AM32" s="8"/>
      <c r="AN32" s="8"/>
      <c r="AO32" s="8"/>
      <c r="AP32" s="8"/>
      <c r="AQ32" s="8"/>
    </row>
    <row r="33" spans="1:43" ht="12.75">
      <c r="A33" s="14"/>
      <c r="B33" s="3"/>
      <c r="C33" s="15" t="str">
        <f>Tracking!C41</f>
        <v>Phone - Home</v>
      </c>
      <c r="D33" s="15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2">
        <f aca="true" t="shared" si="6" ref="AJ33:AJ41">SUM(E33:AI33)</f>
        <v>0</v>
      </c>
      <c r="AK33" s="8"/>
      <c r="AL33" s="8"/>
      <c r="AM33" s="8"/>
      <c r="AN33" s="8"/>
      <c r="AO33" s="8"/>
      <c r="AP33" s="8"/>
      <c r="AQ33" s="8"/>
    </row>
    <row r="34" spans="1:43" ht="12.75">
      <c r="A34" s="14"/>
      <c r="B34" s="3"/>
      <c r="C34" s="15" t="str">
        <f>Tracking!C42</f>
        <v>Phone - Cell</v>
      </c>
      <c r="D34" s="15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>
        <f t="shared" si="6"/>
        <v>0</v>
      </c>
      <c r="AK34" s="8"/>
      <c r="AL34" s="8"/>
      <c r="AM34" s="8"/>
      <c r="AN34" s="8"/>
      <c r="AO34" s="8"/>
      <c r="AP34" s="8"/>
      <c r="AQ34" s="8"/>
    </row>
    <row r="35" spans="1:43" ht="12.75">
      <c r="A35" s="14"/>
      <c r="B35" s="3"/>
      <c r="C35" s="15" t="str">
        <f>Tracking!C43</f>
        <v>Cable</v>
      </c>
      <c r="D35" s="15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2">
        <f t="shared" si="6"/>
        <v>0</v>
      </c>
      <c r="AK35" s="8"/>
      <c r="AL35" s="8"/>
      <c r="AM35" s="8"/>
      <c r="AN35" s="8"/>
      <c r="AO35" s="8"/>
      <c r="AP35" s="8"/>
      <c r="AQ35" s="8"/>
    </row>
    <row r="36" spans="1:43" ht="12.75">
      <c r="A36" s="14"/>
      <c r="B36" s="3"/>
      <c r="C36" s="15" t="str">
        <f>Tracking!C44</f>
        <v>Gas</v>
      </c>
      <c r="D36" s="15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2">
        <f t="shared" si="6"/>
        <v>0</v>
      </c>
      <c r="AK36" s="8"/>
      <c r="AL36" s="8"/>
      <c r="AM36" s="8"/>
      <c r="AN36" s="8"/>
      <c r="AO36" s="8"/>
      <c r="AP36" s="8"/>
      <c r="AQ36" s="8"/>
    </row>
    <row r="37" spans="1:43" ht="12.75">
      <c r="A37" s="14"/>
      <c r="B37" s="3"/>
      <c r="C37" s="15" t="str">
        <f>Tracking!C45</f>
        <v>Water</v>
      </c>
      <c r="D37" s="15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>
        <f t="shared" si="6"/>
        <v>0</v>
      </c>
      <c r="AK37" s="8"/>
      <c r="AL37" s="8"/>
      <c r="AM37" s="8"/>
      <c r="AN37" s="8"/>
      <c r="AO37" s="8"/>
      <c r="AP37" s="8"/>
      <c r="AQ37" s="8"/>
    </row>
    <row r="38" spans="1:43" ht="12.75">
      <c r="A38" s="14"/>
      <c r="B38" s="3"/>
      <c r="C38" s="15" t="str">
        <f>Tracking!C46</f>
        <v>Electricity</v>
      </c>
      <c r="D38" s="15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>
        <f t="shared" si="6"/>
        <v>0</v>
      </c>
      <c r="AK38" s="8"/>
      <c r="AL38" s="8"/>
      <c r="AM38" s="8"/>
      <c r="AN38" s="8"/>
      <c r="AO38" s="8"/>
      <c r="AP38" s="8"/>
      <c r="AQ38" s="8"/>
    </row>
    <row r="39" spans="1:43" ht="12.75">
      <c r="A39" s="14"/>
      <c r="B39" s="3"/>
      <c r="C39" s="15" t="str">
        <f>Tracking!C47</f>
        <v>Internet</v>
      </c>
      <c r="D39" s="15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>
        <f t="shared" si="6"/>
        <v>0</v>
      </c>
      <c r="AK39" s="8"/>
      <c r="AL39" s="8"/>
      <c r="AM39" s="8"/>
      <c r="AN39" s="8"/>
      <c r="AO39" s="8"/>
      <c r="AP39" s="8"/>
      <c r="AQ39" s="8"/>
    </row>
    <row r="40" spans="1:43" ht="12.75">
      <c r="A40" s="14"/>
      <c r="B40" s="3"/>
      <c r="C40" s="15" t="str">
        <f>Tracking!C48</f>
        <v>Other</v>
      </c>
      <c r="D40" s="15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>
        <f t="shared" si="6"/>
        <v>0</v>
      </c>
      <c r="AK40" s="8"/>
      <c r="AL40" s="8"/>
      <c r="AM40" s="8"/>
      <c r="AN40" s="8"/>
      <c r="AO40" s="8"/>
      <c r="AP40" s="8"/>
      <c r="AQ40" s="8"/>
    </row>
    <row r="41" spans="1:43" ht="12.75">
      <c r="A41" s="14"/>
      <c r="B41" s="3"/>
      <c r="C41" s="15" t="str">
        <f>Tracking!C49</f>
        <v>Other</v>
      </c>
      <c r="D41" s="15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>
        <f t="shared" si="6"/>
        <v>0</v>
      </c>
      <c r="AK41" s="8"/>
      <c r="AL41" s="8"/>
      <c r="AM41" s="8"/>
      <c r="AN41" s="8"/>
      <c r="AO41" s="8"/>
      <c r="AP41" s="8"/>
      <c r="AQ41" s="8"/>
    </row>
    <row r="42" spans="1:43" ht="12.75">
      <c r="A42" s="14"/>
      <c r="B42" s="3"/>
      <c r="C42" s="15"/>
      <c r="D42" s="15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8"/>
      <c r="AL42" s="8"/>
      <c r="AM42" s="8"/>
      <c r="AN42" s="8"/>
      <c r="AO42" s="8"/>
      <c r="AP42" s="8"/>
      <c r="AQ42" s="8"/>
    </row>
    <row r="43" spans="1:43" ht="12.75">
      <c r="A43" s="14"/>
      <c r="B43" s="3" t="str">
        <f>Comparison!B51</f>
        <v>Health</v>
      </c>
      <c r="C43" s="15"/>
      <c r="D43" s="15"/>
      <c r="E43" s="175">
        <f aca="true" t="shared" si="7" ref="E43:AJ43">SUM(E44:E50)</f>
        <v>0</v>
      </c>
      <c r="F43" s="175">
        <f t="shared" si="7"/>
        <v>0</v>
      </c>
      <c r="G43" s="175">
        <f t="shared" si="7"/>
        <v>0</v>
      </c>
      <c r="H43" s="175">
        <f t="shared" si="7"/>
        <v>0</v>
      </c>
      <c r="I43" s="175">
        <f t="shared" si="7"/>
        <v>0</v>
      </c>
      <c r="J43" s="175">
        <f t="shared" si="7"/>
        <v>0</v>
      </c>
      <c r="K43" s="175">
        <f t="shared" si="7"/>
        <v>0</v>
      </c>
      <c r="L43" s="175">
        <f t="shared" si="7"/>
        <v>0</v>
      </c>
      <c r="M43" s="175">
        <f t="shared" si="7"/>
        <v>0</v>
      </c>
      <c r="N43" s="175">
        <f t="shared" si="7"/>
        <v>0</v>
      </c>
      <c r="O43" s="175">
        <f t="shared" si="7"/>
        <v>0</v>
      </c>
      <c r="P43" s="175">
        <f t="shared" si="7"/>
        <v>0</v>
      </c>
      <c r="Q43" s="175">
        <f t="shared" si="7"/>
        <v>0</v>
      </c>
      <c r="R43" s="175">
        <f t="shared" si="7"/>
        <v>0</v>
      </c>
      <c r="S43" s="175">
        <f t="shared" si="7"/>
        <v>0</v>
      </c>
      <c r="T43" s="175">
        <f t="shared" si="7"/>
        <v>0</v>
      </c>
      <c r="U43" s="175">
        <f t="shared" si="7"/>
        <v>0</v>
      </c>
      <c r="V43" s="175">
        <f t="shared" si="7"/>
        <v>0</v>
      </c>
      <c r="W43" s="175">
        <f t="shared" si="7"/>
        <v>0</v>
      </c>
      <c r="X43" s="175">
        <f t="shared" si="7"/>
        <v>0</v>
      </c>
      <c r="Y43" s="175">
        <f t="shared" si="7"/>
        <v>0</v>
      </c>
      <c r="Z43" s="175">
        <f t="shared" si="7"/>
        <v>0</v>
      </c>
      <c r="AA43" s="175">
        <f t="shared" si="7"/>
        <v>0</v>
      </c>
      <c r="AB43" s="175">
        <f t="shared" si="7"/>
        <v>0</v>
      </c>
      <c r="AC43" s="175">
        <f t="shared" si="7"/>
        <v>0</v>
      </c>
      <c r="AD43" s="175">
        <f t="shared" si="7"/>
        <v>0</v>
      </c>
      <c r="AE43" s="175">
        <f t="shared" si="7"/>
        <v>0</v>
      </c>
      <c r="AF43" s="175">
        <f t="shared" si="7"/>
        <v>0</v>
      </c>
      <c r="AG43" s="175">
        <f t="shared" si="7"/>
        <v>0</v>
      </c>
      <c r="AH43" s="175">
        <f t="shared" si="7"/>
        <v>0</v>
      </c>
      <c r="AI43" s="175">
        <f t="shared" si="7"/>
        <v>0</v>
      </c>
      <c r="AJ43" s="176">
        <f t="shared" si="7"/>
        <v>0</v>
      </c>
      <c r="AK43" s="8"/>
      <c r="AL43" s="8"/>
      <c r="AM43" s="8"/>
      <c r="AN43" s="8"/>
      <c r="AO43" s="8"/>
      <c r="AP43" s="8"/>
      <c r="AQ43" s="8"/>
    </row>
    <row r="44" spans="1:43" ht="12.75">
      <c r="A44" s="14"/>
      <c r="B44" s="3"/>
      <c r="C44" s="15" t="str">
        <f>Tracking!C52</f>
        <v>Dental</v>
      </c>
      <c r="D44" s="15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>
        <f aca="true" t="shared" si="8" ref="AJ44:AJ50">SUM(E44:AI44)</f>
        <v>0</v>
      </c>
      <c r="AK44" s="8"/>
      <c r="AL44" s="8"/>
      <c r="AM44" s="8"/>
      <c r="AN44" s="8"/>
      <c r="AO44" s="8"/>
      <c r="AP44" s="8"/>
      <c r="AQ44" s="8"/>
    </row>
    <row r="45" spans="1:43" ht="12.75">
      <c r="A45" s="14"/>
      <c r="B45" s="3"/>
      <c r="C45" s="15" t="str">
        <f>Tracking!C53</f>
        <v>Medical</v>
      </c>
      <c r="D45" s="15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>
        <f t="shared" si="8"/>
        <v>0</v>
      </c>
      <c r="AK45" s="8"/>
      <c r="AL45" s="8"/>
      <c r="AM45" s="8"/>
      <c r="AN45" s="8"/>
      <c r="AO45" s="8"/>
      <c r="AP45" s="8"/>
      <c r="AQ45" s="8"/>
    </row>
    <row r="46" spans="1:43" ht="12.75">
      <c r="A46" s="14"/>
      <c r="B46" s="3"/>
      <c r="C46" s="15" t="str">
        <f>Tracking!C54</f>
        <v>Medication</v>
      </c>
      <c r="D46" s="15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>
        <f t="shared" si="8"/>
        <v>0</v>
      </c>
      <c r="AK46" s="8"/>
      <c r="AL46" s="8"/>
      <c r="AM46" s="8"/>
      <c r="AN46" s="8"/>
      <c r="AO46" s="8"/>
      <c r="AP46" s="8"/>
      <c r="AQ46" s="8"/>
    </row>
    <row r="47" spans="1:43" ht="12.75">
      <c r="A47" s="14"/>
      <c r="B47" s="3"/>
      <c r="C47" s="15" t="str">
        <f>Tracking!C55</f>
        <v>Vision/contacts</v>
      </c>
      <c r="D47" s="15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>
        <f t="shared" si="8"/>
        <v>0</v>
      </c>
      <c r="AK47" s="8"/>
      <c r="AL47" s="8"/>
      <c r="AM47" s="8"/>
      <c r="AN47" s="8"/>
      <c r="AO47" s="8"/>
      <c r="AP47" s="8"/>
      <c r="AQ47" s="8"/>
    </row>
    <row r="48" spans="1:43" ht="12.75">
      <c r="A48" s="14"/>
      <c r="B48" s="3"/>
      <c r="C48" s="15" t="str">
        <f>Tracking!C56</f>
        <v>Life Insurance</v>
      </c>
      <c r="D48" s="15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>
        <f t="shared" si="8"/>
        <v>0</v>
      </c>
      <c r="AK48" s="8"/>
      <c r="AL48" s="8"/>
      <c r="AM48" s="8"/>
      <c r="AN48" s="8"/>
      <c r="AO48" s="8"/>
      <c r="AP48" s="8"/>
      <c r="AQ48" s="8"/>
    </row>
    <row r="49" spans="1:43" ht="12.75">
      <c r="A49" s="14"/>
      <c r="B49" s="3"/>
      <c r="C49" s="15" t="str">
        <f>Tracking!C57</f>
        <v>Other</v>
      </c>
      <c r="D49" s="15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2">
        <f t="shared" si="8"/>
        <v>0</v>
      </c>
      <c r="AK49" s="8"/>
      <c r="AL49" s="8"/>
      <c r="AM49" s="8"/>
      <c r="AN49" s="8"/>
      <c r="AO49" s="8"/>
      <c r="AP49" s="8"/>
      <c r="AQ49" s="8"/>
    </row>
    <row r="50" spans="1:43" ht="12.75">
      <c r="A50" s="14"/>
      <c r="B50" s="3"/>
      <c r="C50" s="15" t="str">
        <f>Tracking!C58</f>
        <v>Other</v>
      </c>
      <c r="D50" s="15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>
        <f t="shared" si="8"/>
        <v>0</v>
      </c>
      <c r="AK50" s="8"/>
      <c r="AL50" s="8"/>
      <c r="AM50" s="8"/>
      <c r="AN50" s="8"/>
      <c r="AO50" s="8"/>
      <c r="AP50" s="8"/>
      <c r="AQ50" s="8"/>
    </row>
    <row r="51" spans="1:43" ht="12.75">
      <c r="A51" s="14"/>
      <c r="B51" s="3"/>
      <c r="C51" s="15"/>
      <c r="D51" s="15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2"/>
      <c r="AK51" s="8"/>
      <c r="AL51" s="8"/>
      <c r="AM51" s="8"/>
      <c r="AN51" s="8"/>
      <c r="AO51" s="8"/>
      <c r="AP51" s="8"/>
      <c r="AQ51" s="8"/>
    </row>
    <row r="52" spans="1:43" ht="12.75">
      <c r="A52" s="14"/>
      <c r="B52" s="3" t="str">
        <f>Comparison!B60</f>
        <v>Entertainment</v>
      </c>
      <c r="C52" s="15"/>
      <c r="D52" s="15"/>
      <c r="E52" s="175">
        <f aca="true" t="shared" si="9" ref="E52:AJ52">SUM(E53:E62)</f>
        <v>0</v>
      </c>
      <c r="F52" s="175">
        <f t="shared" si="9"/>
        <v>0</v>
      </c>
      <c r="G52" s="175">
        <f t="shared" si="9"/>
        <v>0</v>
      </c>
      <c r="H52" s="175">
        <f t="shared" si="9"/>
        <v>0</v>
      </c>
      <c r="I52" s="175">
        <f t="shared" si="9"/>
        <v>0</v>
      </c>
      <c r="J52" s="175">
        <f t="shared" si="9"/>
        <v>0</v>
      </c>
      <c r="K52" s="175">
        <f t="shared" si="9"/>
        <v>0</v>
      </c>
      <c r="L52" s="175">
        <f t="shared" si="9"/>
        <v>0</v>
      </c>
      <c r="M52" s="175">
        <f t="shared" si="9"/>
        <v>0</v>
      </c>
      <c r="N52" s="175">
        <f t="shared" si="9"/>
        <v>0</v>
      </c>
      <c r="O52" s="175">
        <f t="shared" si="9"/>
        <v>0</v>
      </c>
      <c r="P52" s="175">
        <f t="shared" si="9"/>
        <v>0</v>
      </c>
      <c r="Q52" s="175">
        <f t="shared" si="9"/>
        <v>0</v>
      </c>
      <c r="R52" s="175">
        <f t="shared" si="9"/>
        <v>0</v>
      </c>
      <c r="S52" s="175">
        <f t="shared" si="9"/>
        <v>0</v>
      </c>
      <c r="T52" s="175">
        <f t="shared" si="9"/>
        <v>0</v>
      </c>
      <c r="U52" s="175">
        <f t="shared" si="9"/>
        <v>0</v>
      </c>
      <c r="V52" s="175">
        <f t="shared" si="9"/>
        <v>0</v>
      </c>
      <c r="W52" s="175">
        <f t="shared" si="9"/>
        <v>0</v>
      </c>
      <c r="X52" s="175">
        <f t="shared" si="9"/>
        <v>0</v>
      </c>
      <c r="Y52" s="175">
        <f t="shared" si="9"/>
        <v>0</v>
      </c>
      <c r="Z52" s="175">
        <f t="shared" si="9"/>
        <v>0</v>
      </c>
      <c r="AA52" s="175">
        <f t="shared" si="9"/>
        <v>0</v>
      </c>
      <c r="AB52" s="175">
        <f t="shared" si="9"/>
        <v>0</v>
      </c>
      <c r="AC52" s="175">
        <f t="shared" si="9"/>
        <v>0</v>
      </c>
      <c r="AD52" s="175">
        <f t="shared" si="9"/>
        <v>0</v>
      </c>
      <c r="AE52" s="175">
        <f t="shared" si="9"/>
        <v>0</v>
      </c>
      <c r="AF52" s="175">
        <f t="shared" si="9"/>
        <v>0</v>
      </c>
      <c r="AG52" s="175">
        <f t="shared" si="9"/>
        <v>0</v>
      </c>
      <c r="AH52" s="175">
        <f t="shared" si="9"/>
        <v>0</v>
      </c>
      <c r="AI52" s="175">
        <f t="shared" si="9"/>
        <v>0</v>
      </c>
      <c r="AJ52" s="176">
        <f t="shared" si="9"/>
        <v>0</v>
      </c>
      <c r="AK52" s="8"/>
      <c r="AL52" s="8"/>
      <c r="AM52" s="8"/>
      <c r="AN52" s="8"/>
      <c r="AO52" s="8"/>
      <c r="AP52" s="8"/>
      <c r="AQ52" s="8"/>
    </row>
    <row r="53" spans="1:43" ht="12.75">
      <c r="A53" s="14"/>
      <c r="B53" s="3"/>
      <c r="C53" s="15" t="str">
        <f>Tracking!C61</f>
        <v>Memberships</v>
      </c>
      <c r="D53" s="15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>
        <f aca="true" t="shared" si="10" ref="AJ53:AJ62">SUM(E53:AI53)</f>
        <v>0</v>
      </c>
      <c r="AK53" s="8"/>
      <c r="AL53" s="8"/>
      <c r="AM53" s="8"/>
      <c r="AN53" s="8"/>
      <c r="AO53" s="8"/>
      <c r="AP53" s="8"/>
      <c r="AQ53" s="8"/>
    </row>
    <row r="54" spans="1:43" ht="12.75">
      <c r="A54" s="14"/>
      <c r="B54" s="3"/>
      <c r="C54" s="15" t="str">
        <f>Tracking!C62</f>
        <v>Dining out</v>
      </c>
      <c r="D54" s="15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2">
        <f t="shared" si="10"/>
        <v>0</v>
      </c>
      <c r="AK54" s="8"/>
      <c r="AL54" s="8"/>
      <c r="AM54" s="8"/>
      <c r="AN54" s="8"/>
      <c r="AO54" s="8"/>
      <c r="AP54" s="8"/>
      <c r="AQ54" s="8"/>
    </row>
    <row r="55" spans="1:43" ht="12.75">
      <c r="A55" s="14"/>
      <c r="B55" s="3"/>
      <c r="C55" s="15" t="str">
        <f>Tracking!C63</f>
        <v>Events</v>
      </c>
      <c r="D55" s="15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2">
        <f t="shared" si="10"/>
        <v>0</v>
      </c>
      <c r="AK55" s="8"/>
      <c r="AL55" s="8"/>
      <c r="AM55" s="8"/>
      <c r="AN55" s="8"/>
      <c r="AO55" s="8"/>
      <c r="AP55" s="8"/>
      <c r="AQ55" s="8"/>
    </row>
    <row r="56" spans="1:43" ht="12.75">
      <c r="A56" s="14"/>
      <c r="B56" s="3"/>
      <c r="C56" s="15" t="str">
        <f>Tracking!C64</f>
        <v>Subscriptions</v>
      </c>
      <c r="D56" s="15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2">
        <f t="shared" si="10"/>
        <v>0</v>
      </c>
      <c r="AK56" s="8"/>
      <c r="AL56" s="8"/>
      <c r="AM56" s="8"/>
      <c r="AN56" s="8"/>
      <c r="AO56" s="8"/>
      <c r="AP56" s="8"/>
      <c r="AQ56" s="8"/>
    </row>
    <row r="57" spans="1:43" ht="12.75">
      <c r="A57" s="14"/>
      <c r="B57" s="3"/>
      <c r="C57" s="15" t="str">
        <f>Tracking!C65</f>
        <v>Movies</v>
      </c>
      <c r="D57" s="15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2">
        <f t="shared" si="10"/>
        <v>0</v>
      </c>
      <c r="AK57" s="8"/>
      <c r="AL57" s="8"/>
      <c r="AM57" s="8"/>
      <c r="AN57" s="8"/>
      <c r="AO57" s="8"/>
      <c r="AP57" s="8"/>
      <c r="AQ57" s="8"/>
    </row>
    <row r="58" spans="1:43" ht="12.75">
      <c r="A58" s="14"/>
      <c r="B58" s="3"/>
      <c r="C58" s="15" t="str">
        <f>Tracking!C66</f>
        <v>Music</v>
      </c>
      <c r="D58" s="15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>
        <f t="shared" si="10"/>
        <v>0</v>
      </c>
      <c r="AK58" s="8"/>
      <c r="AL58" s="8"/>
      <c r="AM58" s="8"/>
      <c r="AN58" s="8"/>
      <c r="AO58" s="8"/>
      <c r="AP58" s="8"/>
      <c r="AQ58" s="8"/>
    </row>
    <row r="59" spans="1:43" ht="12.75">
      <c r="A59" s="14"/>
      <c r="B59" s="3"/>
      <c r="C59" s="15" t="str">
        <f>Tracking!C67</f>
        <v>Hobbies</v>
      </c>
      <c r="D59" s="15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2">
        <f t="shared" si="10"/>
        <v>0</v>
      </c>
      <c r="AK59" s="8"/>
      <c r="AL59" s="8"/>
      <c r="AM59" s="8"/>
      <c r="AN59" s="8"/>
      <c r="AO59" s="8"/>
      <c r="AP59" s="8"/>
      <c r="AQ59" s="8"/>
    </row>
    <row r="60" spans="1:43" ht="12.75">
      <c r="A60" s="14"/>
      <c r="B60" s="3"/>
      <c r="C60" s="15" t="str">
        <f>Tracking!C68</f>
        <v>Travel/ Vacation</v>
      </c>
      <c r="D60" s="15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>
        <f t="shared" si="10"/>
        <v>0</v>
      </c>
      <c r="AK60" s="8"/>
      <c r="AL60" s="8"/>
      <c r="AM60" s="8"/>
      <c r="AN60" s="8"/>
      <c r="AO60" s="8"/>
      <c r="AP60" s="8"/>
      <c r="AQ60" s="8"/>
    </row>
    <row r="61" spans="1:43" ht="12.75">
      <c r="A61" s="14"/>
      <c r="B61" s="3"/>
      <c r="C61" s="15" t="str">
        <f>Tracking!C69</f>
        <v>Other</v>
      </c>
      <c r="D61" s="15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2">
        <f t="shared" si="10"/>
        <v>0</v>
      </c>
      <c r="AK61" s="8"/>
      <c r="AL61" s="8"/>
      <c r="AM61" s="8"/>
      <c r="AN61" s="8"/>
      <c r="AO61" s="8"/>
      <c r="AP61" s="8"/>
      <c r="AQ61" s="8"/>
    </row>
    <row r="62" spans="1:43" ht="12.75">
      <c r="A62" s="14"/>
      <c r="B62" s="3"/>
      <c r="C62" s="15" t="str">
        <f>Tracking!C70</f>
        <v>Other</v>
      </c>
      <c r="D62" s="15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2">
        <f t="shared" si="10"/>
        <v>0</v>
      </c>
      <c r="AK62" s="8"/>
      <c r="AL62" s="8"/>
      <c r="AM62" s="8"/>
      <c r="AN62" s="8"/>
      <c r="AO62" s="8"/>
      <c r="AP62" s="8"/>
      <c r="AQ62" s="8"/>
    </row>
    <row r="63" spans="1:43" ht="12.75">
      <c r="A63" s="14"/>
      <c r="B63" s="3"/>
      <c r="C63" s="15"/>
      <c r="D63" s="15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4"/>
      <c r="AK63" s="8"/>
      <c r="AL63" s="8"/>
      <c r="AM63" s="8"/>
      <c r="AN63" s="8"/>
      <c r="AO63" s="8"/>
      <c r="AP63" s="8"/>
      <c r="AQ63" s="8"/>
    </row>
    <row r="64" spans="1:43" ht="12.75">
      <c r="A64" s="14"/>
      <c r="B64" s="3" t="str">
        <f>Comparison!B72</f>
        <v>Miscellaneous</v>
      </c>
      <c r="C64" s="15"/>
      <c r="D64" s="15"/>
      <c r="E64" s="175">
        <f aca="true" t="shared" si="11" ref="E64:AJ64">SUM(E65:E76)</f>
        <v>0</v>
      </c>
      <c r="F64" s="175">
        <f t="shared" si="11"/>
        <v>0</v>
      </c>
      <c r="G64" s="175">
        <f t="shared" si="11"/>
        <v>0</v>
      </c>
      <c r="H64" s="175">
        <f t="shared" si="11"/>
        <v>0</v>
      </c>
      <c r="I64" s="175">
        <f t="shared" si="11"/>
        <v>0</v>
      </c>
      <c r="J64" s="175">
        <f t="shared" si="11"/>
        <v>0</v>
      </c>
      <c r="K64" s="175">
        <f t="shared" si="11"/>
        <v>0</v>
      </c>
      <c r="L64" s="175">
        <f t="shared" si="11"/>
        <v>0</v>
      </c>
      <c r="M64" s="175">
        <f t="shared" si="11"/>
        <v>0</v>
      </c>
      <c r="N64" s="175">
        <f t="shared" si="11"/>
        <v>0</v>
      </c>
      <c r="O64" s="175">
        <f t="shared" si="11"/>
        <v>0</v>
      </c>
      <c r="P64" s="175">
        <f t="shared" si="11"/>
        <v>0</v>
      </c>
      <c r="Q64" s="175">
        <f t="shared" si="11"/>
        <v>0</v>
      </c>
      <c r="R64" s="175">
        <f t="shared" si="11"/>
        <v>0</v>
      </c>
      <c r="S64" s="175">
        <f t="shared" si="11"/>
        <v>0</v>
      </c>
      <c r="T64" s="175">
        <f t="shared" si="11"/>
        <v>0</v>
      </c>
      <c r="U64" s="175">
        <f t="shared" si="11"/>
        <v>0</v>
      </c>
      <c r="V64" s="175">
        <f t="shared" si="11"/>
        <v>0</v>
      </c>
      <c r="W64" s="175">
        <f t="shared" si="11"/>
        <v>0</v>
      </c>
      <c r="X64" s="175">
        <f t="shared" si="11"/>
        <v>0</v>
      </c>
      <c r="Y64" s="175">
        <f t="shared" si="11"/>
        <v>0</v>
      </c>
      <c r="Z64" s="175">
        <f t="shared" si="11"/>
        <v>0</v>
      </c>
      <c r="AA64" s="175">
        <f t="shared" si="11"/>
        <v>0</v>
      </c>
      <c r="AB64" s="175">
        <f t="shared" si="11"/>
        <v>0</v>
      </c>
      <c r="AC64" s="175">
        <f t="shared" si="11"/>
        <v>0</v>
      </c>
      <c r="AD64" s="175">
        <f t="shared" si="11"/>
        <v>0</v>
      </c>
      <c r="AE64" s="175">
        <f t="shared" si="11"/>
        <v>0</v>
      </c>
      <c r="AF64" s="175">
        <f t="shared" si="11"/>
        <v>0</v>
      </c>
      <c r="AG64" s="175">
        <f t="shared" si="11"/>
        <v>0</v>
      </c>
      <c r="AH64" s="175">
        <f t="shared" si="11"/>
        <v>0</v>
      </c>
      <c r="AI64" s="175">
        <f t="shared" si="11"/>
        <v>0</v>
      </c>
      <c r="AJ64" s="176">
        <f t="shared" si="11"/>
        <v>0</v>
      </c>
      <c r="AK64" s="8"/>
      <c r="AL64" s="8"/>
      <c r="AM64" s="8"/>
      <c r="AN64" s="8"/>
      <c r="AO64" s="8"/>
      <c r="AP64" s="8"/>
      <c r="AQ64" s="8"/>
    </row>
    <row r="65" spans="1:43" ht="12.75">
      <c r="A65" s="14"/>
      <c r="B65" s="3"/>
      <c r="C65" s="15" t="str">
        <f>Tracking!C73</f>
        <v>Dry Cleaning</v>
      </c>
      <c r="D65" s="15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>
        <f aca="true" t="shared" si="12" ref="AJ65:AJ76">SUM(E65:AI65)</f>
        <v>0</v>
      </c>
      <c r="AK65" s="8"/>
      <c r="AL65" s="8"/>
      <c r="AM65" s="8"/>
      <c r="AN65" s="8"/>
      <c r="AO65" s="8"/>
      <c r="AP65" s="8"/>
      <c r="AQ65" s="8"/>
    </row>
    <row r="66" spans="1:43" ht="12.75">
      <c r="A66" s="14"/>
      <c r="B66" s="3"/>
      <c r="C66" s="15" t="str">
        <f>Tracking!C74</f>
        <v>New Clothes</v>
      </c>
      <c r="D66" s="15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2">
        <f t="shared" si="12"/>
        <v>0</v>
      </c>
      <c r="AK66" s="8"/>
      <c r="AL66" s="8"/>
      <c r="AM66" s="8"/>
      <c r="AN66" s="8"/>
      <c r="AO66" s="8"/>
      <c r="AP66" s="8"/>
      <c r="AQ66" s="8"/>
    </row>
    <row r="67" spans="1:43" ht="12.75">
      <c r="A67" s="14"/>
      <c r="B67" s="3"/>
      <c r="C67" s="15" t="str">
        <f>Tracking!C75</f>
        <v>Donations</v>
      </c>
      <c r="D67" s="15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>
        <f t="shared" si="12"/>
        <v>0</v>
      </c>
      <c r="AK67" s="8"/>
      <c r="AL67" s="8"/>
      <c r="AM67" s="8"/>
      <c r="AN67" s="8"/>
      <c r="AO67" s="8"/>
      <c r="AP67" s="8"/>
      <c r="AQ67" s="8"/>
    </row>
    <row r="68" spans="1:43" ht="12.75">
      <c r="A68" s="14"/>
      <c r="B68" s="3"/>
      <c r="C68" s="15" t="str">
        <f>Tracking!C76</f>
        <v>Child Care</v>
      </c>
      <c r="D68" s="15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2">
        <f t="shared" si="12"/>
        <v>0</v>
      </c>
      <c r="AK68" s="8"/>
      <c r="AL68" s="8"/>
      <c r="AM68" s="8"/>
      <c r="AN68" s="8"/>
      <c r="AO68" s="8"/>
      <c r="AP68" s="8"/>
      <c r="AQ68" s="8"/>
    </row>
    <row r="69" spans="1:43" ht="12.75">
      <c r="A69" s="14"/>
      <c r="B69" s="3"/>
      <c r="C69" s="15" t="str">
        <f>Tracking!C77</f>
        <v>Tuition</v>
      </c>
      <c r="D69" s="15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>
        <f t="shared" si="12"/>
        <v>0</v>
      </c>
      <c r="AK69" s="8"/>
      <c r="AL69" s="8"/>
      <c r="AM69" s="8"/>
      <c r="AN69" s="8"/>
      <c r="AO69" s="8"/>
      <c r="AP69" s="8"/>
      <c r="AQ69" s="8"/>
    </row>
    <row r="70" spans="1:43" ht="12.75">
      <c r="A70" s="14"/>
      <c r="B70" s="3"/>
      <c r="C70" s="15" t="str">
        <f>Tracking!C78</f>
        <v>College Loans</v>
      </c>
      <c r="D70" s="15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>
        <f t="shared" si="12"/>
        <v>0</v>
      </c>
      <c r="AK70" s="8"/>
      <c r="AL70" s="8"/>
      <c r="AM70" s="8"/>
      <c r="AN70" s="8"/>
      <c r="AO70" s="8"/>
      <c r="AP70" s="8"/>
      <c r="AQ70" s="8"/>
    </row>
    <row r="71" spans="1:43" ht="12.75">
      <c r="A71" s="14"/>
      <c r="B71" s="3"/>
      <c r="C71" s="15" t="str">
        <f>Tracking!C79</f>
        <v>Pocket Money</v>
      </c>
      <c r="D71" s="15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>
        <f t="shared" si="12"/>
        <v>0</v>
      </c>
      <c r="AK71" s="8"/>
      <c r="AL71" s="8"/>
      <c r="AM71" s="8"/>
      <c r="AN71" s="8"/>
      <c r="AO71" s="8"/>
      <c r="AP71" s="8"/>
      <c r="AQ71" s="8"/>
    </row>
    <row r="72" spans="1:43" ht="12.75">
      <c r="A72" s="14"/>
      <c r="B72" s="3"/>
      <c r="C72" s="15" t="str">
        <f>Tracking!C80</f>
        <v>Gifts</v>
      </c>
      <c r="D72" s="15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2">
        <f t="shared" si="12"/>
        <v>0</v>
      </c>
      <c r="AK72" s="8"/>
      <c r="AL72" s="8"/>
      <c r="AM72" s="8"/>
      <c r="AN72" s="8"/>
      <c r="AO72" s="8"/>
      <c r="AP72" s="8"/>
      <c r="AQ72" s="8"/>
    </row>
    <row r="73" spans="1:43" ht="12.75">
      <c r="A73" s="14"/>
      <c r="B73" s="3"/>
      <c r="C73" s="15" t="str">
        <f>Tracking!C81</f>
        <v>Credit Card</v>
      </c>
      <c r="D73" s="15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2">
        <f t="shared" si="12"/>
        <v>0</v>
      </c>
      <c r="AK73" s="8"/>
      <c r="AL73" s="8"/>
      <c r="AM73" s="8"/>
      <c r="AN73" s="8"/>
      <c r="AO73" s="8"/>
      <c r="AP73" s="8"/>
      <c r="AQ73" s="8"/>
    </row>
    <row r="74" spans="1:43" ht="12.75">
      <c r="A74" s="14"/>
      <c r="B74" s="3"/>
      <c r="C74" s="15" t="str">
        <f>Tracking!C82</f>
        <v>Other</v>
      </c>
      <c r="D74" s="15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2">
        <f t="shared" si="12"/>
        <v>0</v>
      </c>
      <c r="AK74" s="8"/>
      <c r="AL74" s="8"/>
      <c r="AM74" s="8"/>
      <c r="AN74" s="8"/>
      <c r="AO74" s="8"/>
      <c r="AP74" s="8"/>
      <c r="AQ74" s="8"/>
    </row>
    <row r="75" spans="1:43" ht="12.75">
      <c r="A75" s="14"/>
      <c r="B75" s="3"/>
      <c r="C75" s="15" t="str">
        <f>Tracking!C83</f>
        <v>Other</v>
      </c>
      <c r="D75" s="15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2">
        <f t="shared" si="12"/>
        <v>0</v>
      </c>
      <c r="AK75" s="8"/>
      <c r="AL75" s="8"/>
      <c r="AM75" s="8"/>
      <c r="AN75" s="8"/>
      <c r="AO75" s="8"/>
      <c r="AP75" s="8"/>
      <c r="AQ75" s="8"/>
    </row>
    <row r="76" spans="1:43" ht="12.75">
      <c r="A76" s="14"/>
      <c r="B76" s="3"/>
      <c r="C76" s="15" t="str">
        <f>Tracking!C84</f>
        <v>Other</v>
      </c>
      <c r="D76" s="15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2">
        <f t="shared" si="12"/>
        <v>0</v>
      </c>
      <c r="AK76" s="8"/>
      <c r="AL76" s="8"/>
      <c r="AM76" s="8"/>
      <c r="AN76" s="8"/>
      <c r="AO76" s="8"/>
      <c r="AP76" s="8"/>
      <c r="AQ76" s="8"/>
    </row>
    <row r="77" spans="1:43" ht="12.75">
      <c r="A77" s="14"/>
      <c r="B77" s="4"/>
      <c r="C77" s="17"/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8"/>
      <c r="AK77" s="8"/>
      <c r="AL77" s="8"/>
      <c r="AM77" s="8"/>
      <c r="AN77" s="8"/>
      <c r="AO77" s="8"/>
      <c r="AP77" s="8"/>
      <c r="AQ77" s="8"/>
    </row>
    <row r="78" spans="1:43" ht="12.75">
      <c r="A78" s="14"/>
      <c r="B78" s="14"/>
      <c r="C78" s="14"/>
      <c r="D78" s="3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8"/>
      <c r="AO78" s="8"/>
      <c r="AP78" s="8"/>
      <c r="AQ78" s="8"/>
    </row>
    <row r="79" spans="1:43" ht="12.75">
      <c r="A79" s="14"/>
      <c r="B79" s="14"/>
      <c r="C79" s="14"/>
      <c r="D79" s="3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8"/>
      <c r="AO79" s="8"/>
      <c r="AP79" s="8"/>
      <c r="AQ79" s="8"/>
    </row>
    <row r="80" spans="1:43" ht="12.75">
      <c r="A80" s="14"/>
      <c r="B80" s="14"/>
      <c r="C80" s="14"/>
      <c r="D80" s="3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8"/>
      <c r="AO80" s="8"/>
      <c r="AP80" s="8"/>
      <c r="AQ80" s="8"/>
    </row>
    <row r="81" spans="1:43" ht="12.75">
      <c r="A81" s="14"/>
      <c r="B81" s="14"/>
      <c r="C81" s="14"/>
      <c r="D81" s="3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8"/>
      <c r="AO81" s="8"/>
      <c r="AP81" s="8"/>
      <c r="AQ81" s="8"/>
    </row>
    <row r="82" spans="1:43" ht="12.75">
      <c r="A82" s="14"/>
      <c r="B82" s="14"/>
      <c r="C82" s="14"/>
      <c r="D82" s="3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8"/>
      <c r="AO82" s="8"/>
      <c r="AP82" s="8"/>
      <c r="AQ82" s="8"/>
    </row>
    <row r="83" spans="1:43" ht="12.75">
      <c r="A83" s="14"/>
      <c r="B83" s="14"/>
      <c r="C83" s="14"/>
      <c r="D83" s="3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8"/>
      <c r="AO83" s="8"/>
      <c r="AP83" s="8"/>
      <c r="AQ83" s="8"/>
    </row>
    <row r="84" spans="1:43" ht="12.75">
      <c r="A84" s="14"/>
      <c r="B84" s="14"/>
      <c r="C84" s="14"/>
      <c r="D84" s="3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8"/>
      <c r="AO84" s="8"/>
      <c r="AP84" s="8"/>
      <c r="AQ84" s="8"/>
    </row>
    <row r="85" spans="1:43" ht="12.75">
      <c r="A85" s="14"/>
      <c r="B85" s="14"/>
      <c r="C85" s="14"/>
      <c r="D85" s="3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8"/>
      <c r="AO85" s="8"/>
      <c r="AP85" s="8"/>
      <c r="AQ85" s="8"/>
    </row>
    <row r="86" spans="1:43" ht="12.75">
      <c r="A86" s="14"/>
      <c r="B86" s="14"/>
      <c r="C86" s="14"/>
      <c r="D86" s="3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8"/>
      <c r="AO86" s="8"/>
      <c r="AP86" s="8"/>
      <c r="AQ86" s="8"/>
    </row>
    <row r="87" spans="1:43" ht="12.75">
      <c r="A87" s="14"/>
      <c r="B87" s="14"/>
      <c r="C87" s="14"/>
      <c r="D87" s="3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8"/>
      <c r="AO87" s="8"/>
      <c r="AP87" s="8"/>
      <c r="AQ87" s="8"/>
    </row>
    <row r="88" spans="1:43" ht="12.75">
      <c r="A88" s="14"/>
      <c r="B88" s="14"/>
      <c r="C88" s="14"/>
      <c r="D88" s="3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8"/>
      <c r="AO88" s="8"/>
      <c r="AP88" s="8"/>
      <c r="AQ88" s="8"/>
    </row>
    <row r="89" spans="1:43" ht="12.75">
      <c r="A89" s="14"/>
      <c r="B89" s="14"/>
      <c r="C89" s="14"/>
      <c r="D89" s="3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8"/>
      <c r="AO89" s="8"/>
      <c r="AP89" s="8"/>
      <c r="AQ89" s="8"/>
    </row>
    <row r="90" spans="1:43" ht="12.75">
      <c r="A90" s="14"/>
      <c r="B90" s="14"/>
      <c r="C90" s="14"/>
      <c r="D90" s="3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8"/>
      <c r="AO90" s="8"/>
      <c r="AP90" s="8"/>
      <c r="AQ90" s="8"/>
    </row>
    <row r="91" spans="1:43" ht="12.75">
      <c r="A91" s="14"/>
      <c r="B91" s="14"/>
      <c r="C91" s="14"/>
      <c r="D91" s="3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8"/>
      <c r="AO91" s="8"/>
      <c r="AP91" s="8"/>
      <c r="AQ91" s="8"/>
    </row>
    <row r="92" spans="1:43" ht="12.75">
      <c r="A92" s="14"/>
      <c r="B92" s="14"/>
      <c r="C92" s="14"/>
      <c r="D92" s="3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8"/>
      <c r="AO92" s="8"/>
      <c r="AP92" s="8"/>
      <c r="AQ92" s="8"/>
    </row>
    <row r="93" spans="1:43" ht="12.75">
      <c r="A93" s="14"/>
      <c r="B93" s="8"/>
      <c r="C93" s="8"/>
      <c r="D93" s="2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12.75">
      <c r="A94" s="21"/>
      <c r="B94" s="8"/>
      <c r="C94" s="8"/>
      <c r="D94" s="2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12.75">
      <c r="A95" s="21"/>
      <c r="B95" s="8"/>
      <c r="C95" s="8"/>
      <c r="D95" s="2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12.75">
      <c r="A96" s="8"/>
      <c r="B96" s="8"/>
      <c r="C96" s="8"/>
      <c r="D96" s="2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ht="12.75">
      <c r="D97" s="34"/>
    </row>
    <row r="98" ht="12.75">
      <c r="D98" s="34"/>
    </row>
    <row r="99" ht="12.75">
      <c r="D99" s="34"/>
    </row>
  </sheetData>
  <sheetProtection password="9C9F" sheet="1" scenarios="1" formatCells="0" formatColumns="0" formatRows="0"/>
  <conditionalFormatting sqref="AB18:AC18">
    <cfRule type="expression" priority="1" dxfId="0" stopIfTrue="1">
      <formula>AB18&lt;0</formula>
    </cfRule>
  </conditionalFormatting>
  <printOptions/>
  <pageMargins left="0.45" right="0.52" top="0.51" bottom="0.53" header="0.5" footer="0.5"/>
  <pageSetup fitToHeight="1" fitToWidth="1" horizontalDpi="600" verticalDpi="600" orientation="landscape" scale="4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18"/>
    <pageSetUpPr fitToPage="1"/>
  </sheetPr>
  <dimension ref="A1:AQ99"/>
  <sheetViews>
    <sheetView showGridLines="0" showRowColHeaders="0" workbookViewId="0" topLeftCell="A1">
      <selection activeCell="D9" sqref="D9"/>
    </sheetView>
  </sheetViews>
  <sheetFormatPr defaultColWidth="9.140625" defaultRowHeight="12.75"/>
  <cols>
    <col min="1" max="1" width="3.28125" style="9" customWidth="1"/>
    <col min="2" max="2" width="2.00390625" style="9" customWidth="1"/>
    <col min="3" max="3" width="22.421875" style="9" customWidth="1"/>
    <col min="4" max="4" width="1.7109375" style="9" customWidth="1"/>
    <col min="5" max="35" width="7.421875" style="9" customWidth="1"/>
    <col min="36" max="16384" width="9.140625" style="9" customWidth="1"/>
  </cols>
  <sheetData>
    <row r="1" spans="1:43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3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2.75">
      <c r="A4" s="8"/>
      <c r="B4" s="8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27.75" customHeight="1">
      <c r="A5" s="8"/>
      <c r="B5" s="10"/>
      <c r="C5" s="2"/>
      <c r="D5" s="8"/>
      <c r="E5" s="25"/>
      <c r="F5" s="26"/>
      <c r="G5" s="50" t="s">
        <v>200</v>
      </c>
      <c r="H5" s="8"/>
      <c r="I5" s="8"/>
      <c r="J5" s="27"/>
      <c r="K5" s="28"/>
      <c r="L5" s="28"/>
      <c r="M5" s="2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13.5" customHeight="1">
      <c r="A6" s="8"/>
      <c r="B6" s="8"/>
      <c r="C6" s="8"/>
      <c r="D6" s="8"/>
      <c r="E6" s="8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7.5" customHeight="1">
      <c r="A7" s="14"/>
      <c r="B7" s="19"/>
      <c r="C7" s="20"/>
      <c r="D7" s="8"/>
      <c r="E7" s="20"/>
      <c r="F7" s="20"/>
      <c r="G7" s="2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22.5" customHeight="1">
      <c r="A8" s="14"/>
      <c r="B8" s="5"/>
      <c r="C8" s="12"/>
      <c r="D8" s="12"/>
      <c r="E8" s="6" t="s">
        <v>110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 t="s">
        <v>116</v>
      </c>
      <c r="L8" s="6" t="s">
        <v>117</v>
      </c>
      <c r="M8" s="6" t="s">
        <v>118</v>
      </c>
      <c r="N8" s="6" t="s">
        <v>119</v>
      </c>
      <c r="O8" s="6" t="s">
        <v>120</v>
      </c>
      <c r="P8" s="6" t="s">
        <v>121</v>
      </c>
      <c r="Q8" s="6" t="s">
        <v>122</v>
      </c>
      <c r="R8" s="6" t="s">
        <v>123</v>
      </c>
      <c r="S8" s="6" t="s">
        <v>124</v>
      </c>
      <c r="T8" s="6" t="s">
        <v>125</v>
      </c>
      <c r="U8" s="6" t="s">
        <v>126</v>
      </c>
      <c r="V8" s="6" t="s">
        <v>127</v>
      </c>
      <c r="W8" s="6" t="s">
        <v>128</v>
      </c>
      <c r="X8" s="6" t="s">
        <v>129</v>
      </c>
      <c r="Y8" s="6" t="s">
        <v>130</v>
      </c>
      <c r="Z8" s="6" t="s">
        <v>131</v>
      </c>
      <c r="AA8" s="6" t="s">
        <v>132</v>
      </c>
      <c r="AB8" s="6" t="s">
        <v>133</v>
      </c>
      <c r="AC8" s="6" t="s">
        <v>134</v>
      </c>
      <c r="AD8" s="6" t="s">
        <v>135</v>
      </c>
      <c r="AE8" s="6" t="s">
        <v>136</v>
      </c>
      <c r="AF8" s="6" t="s">
        <v>137</v>
      </c>
      <c r="AG8" s="6" t="s">
        <v>138</v>
      </c>
      <c r="AH8" s="6" t="s">
        <v>139</v>
      </c>
      <c r="AI8" s="6" t="s">
        <v>140</v>
      </c>
      <c r="AJ8" s="7" t="s">
        <v>100</v>
      </c>
      <c r="AK8" s="8"/>
      <c r="AL8" s="8"/>
      <c r="AM8" s="8"/>
      <c r="AN8" s="8"/>
      <c r="AO8" s="8"/>
      <c r="AP8" s="8"/>
      <c r="AQ8" s="8"/>
    </row>
    <row r="9" spans="1:43" ht="14.25" customHeight="1">
      <c r="A9" s="14"/>
      <c r="B9" s="13" t="s">
        <v>141</v>
      </c>
      <c r="C9" s="31"/>
      <c r="D9" s="32"/>
      <c r="E9" s="167">
        <f aca="true" t="shared" si="0" ref="E9:AJ9">E10+E20+E32+E43+E52+E64</f>
        <v>0</v>
      </c>
      <c r="F9" s="167">
        <f t="shared" si="0"/>
        <v>0</v>
      </c>
      <c r="G9" s="167">
        <f t="shared" si="0"/>
        <v>0</v>
      </c>
      <c r="H9" s="167">
        <f t="shared" si="0"/>
        <v>0</v>
      </c>
      <c r="I9" s="167">
        <f t="shared" si="0"/>
        <v>0</v>
      </c>
      <c r="J9" s="167">
        <f t="shared" si="0"/>
        <v>0</v>
      </c>
      <c r="K9" s="167">
        <f t="shared" si="0"/>
        <v>0</v>
      </c>
      <c r="L9" s="167">
        <f t="shared" si="0"/>
        <v>0</v>
      </c>
      <c r="M9" s="167">
        <f t="shared" si="0"/>
        <v>0</v>
      </c>
      <c r="N9" s="167">
        <f t="shared" si="0"/>
        <v>0</v>
      </c>
      <c r="O9" s="167">
        <f t="shared" si="0"/>
        <v>0</v>
      </c>
      <c r="P9" s="167">
        <f t="shared" si="0"/>
        <v>0</v>
      </c>
      <c r="Q9" s="167">
        <f t="shared" si="0"/>
        <v>0</v>
      </c>
      <c r="R9" s="167">
        <f t="shared" si="0"/>
        <v>0</v>
      </c>
      <c r="S9" s="167">
        <f t="shared" si="0"/>
        <v>0</v>
      </c>
      <c r="T9" s="167">
        <f t="shared" si="0"/>
        <v>0</v>
      </c>
      <c r="U9" s="167">
        <f t="shared" si="0"/>
        <v>0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  <c r="AH9" s="167">
        <f t="shared" si="0"/>
        <v>0</v>
      </c>
      <c r="AI9" s="167">
        <f t="shared" si="0"/>
        <v>0</v>
      </c>
      <c r="AJ9" s="168">
        <f t="shared" si="0"/>
        <v>0</v>
      </c>
      <c r="AK9" s="8"/>
      <c r="AL9" s="8"/>
      <c r="AM9" s="8"/>
      <c r="AN9" s="8"/>
      <c r="AO9" s="8"/>
      <c r="AP9" s="8"/>
      <c r="AQ9" s="8"/>
    </row>
    <row r="10" spans="1:43" ht="17.25" customHeight="1">
      <c r="A10" s="14"/>
      <c r="B10" s="3" t="str">
        <f>Comparison!B18</f>
        <v>Transportation</v>
      </c>
      <c r="C10" s="15"/>
      <c r="D10" s="15"/>
      <c r="E10" s="169">
        <f aca="true" t="shared" si="1" ref="E10:AJ10">SUM(E11:E18)</f>
        <v>0</v>
      </c>
      <c r="F10" s="169">
        <f t="shared" si="1"/>
        <v>0</v>
      </c>
      <c r="G10" s="169">
        <f t="shared" si="1"/>
        <v>0</v>
      </c>
      <c r="H10" s="169">
        <f t="shared" si="1"/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  <c r="L10" s="169">
        <f t="shared" si="1"/>
        <v>0</v>
      </c>
      <c r="M10" s="169">
        <f t="shared" si="1"/>
        <v>0</v>
      </c>
      <c r="N10" s="169">
        <f t="shared" si="1"/>
        <v>0</v>
      </c>
      <c r="O10" s="169">
        <f t="shared" si="1"/>
        <v>0</v>
      </c>
      <c r="P10" s="169">
        <f t="shared" si="1"/>
        <v>0</v>
      </c>
      <c r="Q10" s="169">
        <f t="shared" si="1"/>
        <v>0</v>
      </c>
      <c r="R10" s="169">
        <f t="shared" si="1"/>
        <v>0</v>
      </c>
      <c r="S10" s="169">
        <f t="shared" si="1"/>
        <v>0</v>
      </c>
      <c r="T10" s="169">
        <f t="shared" si="1"/>
        <v>0</v>
      </c>
      <c r="U10" s="169">
        <f t="shared" si="1"/>
        <v>0</v>
      </c>
      <c r="V10" s="169">
        <f t="shared" si="1"/>
        <v>0</v>
      </c>
      <c r="W10" s="169">
        <f t="shared" si="1"/>
        <v>0</v>
      </c>
      <c r="X10" s="169">
        <f t="shared" si="1"/>
        <v>0</v>
      </c>
      <c r="Y10" s="169">
        <f t="shared" si="1"/>
        <v>0</v>
      </c>
      <c r="Z10" s="169">
        <f t="shared" si="1"/>
        <v>0</v>
      </c>
      <c r="AA10" s="169">
        <f t="shared" si="1"/>
        <v>0</v>
      </c>
      <c r="AB10" s="169">
        <f t="shared" si="1"/>
        <v>0</v>
      </c>
      <c r="AC10" s="169">
        <f t="shared" si="1"/>
        <v>0</v>
      </c>
      <c r="AD10" s="169">
        <f t="shared" si="1"/>
        <v>0</v>
      </c>
      <c r="AE10" s="169">
        <f t="shared" si="1"/>
        <v>0</v>
      </c>
      <c r="AF10" s="169">
        <f t="shared" si="1"/>
        <v>0</v>
      </c>
      <c r="AG10" s="169">
        <f t="shared" si="1"/>
        <v>0</v>
      </c>
      <c r="AH10" s="169">
        <f t="shared" si="1"/>
        <v>0</v>
      </c>
      <c r="AI10" s="169">
        <f t="shared" si="1"/>
        <v>0</v>
      </c>
      <c r="AJ10" s="170">
        <f t="shared" si="1"/>
        <v>0</v>
      </c>
      <c r="AK10" s="8"/>
      <c r="AL10" s="8"/>
      <c r="AM10" s="8"/>
      <c r="AN10" s="8"/>
      <c r="AO10" s="8"/>
      <c r="AP10" s="8"/>
      <c r="AQ10" s="8"/>
    </row>
    <row r="11" spans="1:43" ht="12.75">
      <c r="A11" s="14"/>
      <c r="B11" s="3"/>
      <c r="C11" s="15" t="str">
        <f>Tracking!C19</f>
        <v>Auto Loan/Lease</v>
      </c>
      <c r="D11" s="15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2">
        <f aca="true" t="shared" si="2" ref="AJ11:AJ18">SUM(E11:AI11)</f>
        <v>0</v>
      </c>
      <c r="AK11" s="8"/>
      <c r="AL11" s="8"/>
      <c r="AM11" s="8"/>
      <c r="AN11" s="8"/>
      <c r="AO11" s="8"/>
      <c r="AP11" s="8"/>
      <c r="AQ11" s="8"/>
    </row>
    <row r="12" spans="1:43" ht="12.75">
      <c r="A12" s="14"/>
      <c r="B12" s="3"/>
      <c r="C12" s="15" t="str">
        <f>Tracking!C20</f>
        <v>Insurance </v>
      </c>
      <c r="D12" s="15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2">
        <f t="shared" si="2"/>
        <v>0</v>
      </c>
      <c r="AK12" s="8"/>
      <c r="AL12" s="8"/>
      <c r="AM12" s="8"/>
      <c r="AN12" s="8"/>
      <c r="AO12" s="8"/>
      <c r="AP12" s="8"/>
      <c r="AQ12" s="8"/>
    </row>
    <row r="13" spans="1:43" ht="12.75">
      <c r="A13" s="14"/>
      <c r="B13" s="3"/>
      <c r="C13" s="15" t="str">
        <f>Tracking!C21</f>
        <v>Gas </v>
      </c>
      <c r="D13" s="15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2">
        <f t="shared" si="2"/>
        <v>0</v>
      </c>
      <c r="AK13" s="8"/>
      <c r="AL13" s="8"/>
      <c r="AM13" s="8"/>
      <c r="AN13" s="8"/>
      <c r="AO13" s="8"/>
      <c r="AP13" s="8"/>
      <c r="AQ13" s="8"/>
    </row>
    <row r="14" spans="1:43" ht="12.75">
      <c r="A14" s="14"/>
      <c r="B14" s="3"/>
      <c r="C14" s="15" t="str">
        <f>Tracking!C22</f>
        <v>Maintenance </v>
      </c>
      <c r="D14" s="15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2">
        <f t="shared" si="2"/>
        <v>0</v>
      </c>
      <c r="AK14" s="8"/>
      <c r="AL14" s="8"/>
      <c r="AM14" s="8"/>
      <c r="AN14" s="8"/>
      <c r="AO14" s="8"/>
      <c r="AP14" s="8"/>
      <c r="AQ14" s="8"/>
    </row>
    <row r="15" spans="1:43" ht="12.75">
      <c r="A15" s="14"/>
      <c r="B15" s="3"/>
      <c r="C15" s="15" t="str">
        <f>Tracking!C23</f>
        <v>Registration/Inspection</v>
      </c>
      <c r="D15" s="15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2">
        <f t="shared" si="2"/>
        <v>0</v>
      </c>
      <c r="AK15" s="8"/>
      <c r="AL15" s="8"/>
      <c r="AM15" s="8"/>
      <c r="AN15" s="8"/>
      <c r="AO15" s="8"/>
      <c r="AP15" s="8"/>
      <c r="AQ15" s="8"/>
    </row>
    <row r="16" spans="1:43" ht="12.75">
      <c r="A16" s="14"/>
      <c r="B16" s="3"/>
      <c r="C16" s="15" t="str">
        <f>Tracking!C24</f>
        <v>Bus/ Train</v>
      </c>
      <c r="D16" s="15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2">
        <f t="shared" si="2"/>
        <v>0</v>
      </c>
      <c r="AK16" s="8"/>
      <c r="AL16" s="8"/>
      <c r="AM16" s="8"/>
      <c r="AN16" s="8"/>
      <c r="AO16" s="8"/>
      <c r="AP16" s="8"/>
      <c r="AQ16" s="8"/>
    </row>
    <row r="17" spans="1:43" ht="12.75">
      <c r="A17" s="14"/>
      <c r="B17" s="3"/>
      <c r="C17" s="15" t="str">
        <f>Tracking!C25</f>
        <v>Other</v>
      </c>
      <c r="D17" s="15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2">
        <f t="shared" si="2"/>
        <v>0</v>
      </c>
      <c r="AK17" s="8"/>
      <c r="AL17" s="8"/>
      <c r="AM17" s="8"/>
      <c r="AN17" s="8"/>
      <c r="AO17" s="8"/>
      <c r="AP17" s="8"/>
      <c r="AQ17" s="8"/>
    </row>
    <row r="18" spans="1:43" ht="12.75">
      <c r="A18" s="14"/>
      <c r="B18" s="3"/>
      <c r="C18" s="15" t="str">
        <f>Tracking!C26</f>
        <v>Other</v>
      </c>
      <c r="D18" s="15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>
        <f t="shared" si="2"/>
        <v>0</v>
      </c>
      <c r="AK18" s="8"/>
      <c r="AL18" s="8"/>
      <c r="AM18" s="8"/>
      <c r="AN18" s="8"/>
      <c r="AO18" s="8"/>
      <c r="AP18" s="8"/>
      <c r="AQ18" s="8"/>
    </row>
    <row r="19" spans="1:43" ht="12.75">
      <c r="A19" s="14"/>
      <c r="B19" s="3"/>
      <c r="C19" s="15"/>
      <c r="D19" s="15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4"/>
      <c r="AK19" s="8"/>
      <c r="AL19" s="8"/>
      <c r="AM19" s="8"/>
      <c r="AN19" s="8"/>
      <c r="AO19" s="8"/>
      <c r="AP19" s="8"/>
      <c r="AQ19" s="8"/>
    </row>
    <row r="20" spans="1:43" ht="12.75">
      <c r="A20" s="14"/>
      <c r="B20" s="3" t="str">
        <f>Comparison!B28</f>
        <v>Home</v>
      </c>
      <c r="C20" s="15"/>
      <c r="D20" s="15"/>
      <c r="E20" s="175">
        <f aca="true" t="shared" si="3" ref="E20:AJ20">SUM(E21:E30)</f>
        <v>0</v>
      </c>
      <c r="F20" s="175">
        <f t="shared" si="3"/>
        <v>0</v>
      </c>
      <c r="G20" s="175">
        <f t="shared" si="3"/>
        <v>0</v>
      </c>
      <c r="H20" s="175">
        <f t="shared" si="3"/>
        <v>0</v>
      </c>
      <c r="I20" s="175">
        <f t="shared" si="3"/>
        <v>0</v>
      </c>
      <c r="J20" s="175">
        <f t="shared" si="3"/>
        <v>0</v>
      </c>
      <c r="K20" s="175">
        <f t="shared" si="3"/>
        <v>0</v>
      </c>
      <c r="L20" s="175">
        <f t="shared" si="3"/>
        <v>0</v>
      </c>
      <c r="M20" s="175">
        <f t="shared" si="3"/>
        <v>0</v>
      </c>
      <c r="N20" s="175">
        <f t="shared" si="3"/>
        <v>0</v>
      </c>
      <c r="O20" s="175">
        <f t="shared" si="3"/>
        <v>0</v>
      </c>
      <c r="P20" s="175">
        <f t="shared" si="3"/>
        <v>0</v>
      </c>
      <c r="Q20" s="175">
        <f t="shared" si="3"/>
        <v>0</v>
      </c>
      <c r="R20" s="175">
        <f t="shared" si="3"/>
        <v>0</v>
      </c>
      <c r="S20" s="175">
        <f t="shared" si="3"/>
        <v>0</v>
      </c>
      <c r="T20" s="175">
        <f t="shared" si="3"/>
        <v>0</v>
      </c>
      <c r="U20" s="175">
        <f t="shared" si="3"/>
        <v>0</v>
      </c>
      <c r="V20" s="175">
        <f t="shared" si="3"/>
        <v>0</v>
      </c>
      <c r="W20" s="175">
        <f t="shared" si="3"/>
        <v>0</v>
      </c>
      <c r="X20" s="175">
        <f t="shared" si="3"/>
        <v>0</v>
      </c>
      <c r="Y20" s="175">
        <f t="shared" si="3"/>
        <v>0</v>
      </c>
      <c r="Z20" s="175">
        <f t="shared" si="3"/>
        <v>0</v>
      </c>
      <c r="AA20" s="175">
        <f t="shared" si="3"/>
        <v>0</v>
      </c>
      <c r="AB20" s="175">
        <f t="shared" si="3"/>
        <v>0</v>
      </c>
      <c r="AC20" s="175">
        <f t="shared" si="3"/>
        <v>0</v>
      </c>
      <c r="AD20" s="175">
        <f t="shared" si="3"/>
        <v>0</v>
      </c>
      <c r="AE20" s="175">
        <f t="shared" si="3"/>
        <v>0</v>
      </c>
      <c r="AF20" s="175">
        <f t="shared" si="3"/>
        <v>0</v>
      </c>
      <c r="AG20" s="175">
        <f t="shared" si="3"/>
        <v>0</v>
      </c>
      <c r="AH20" s="175">
        <f t="shared" si="3"/>
        <v>0</v>
      </c>
      <c r="AI20" s="175">
        <f t="shared" si="3"/>
        <v>0</v>
      </c>
      <c r="AJ20" s="176">
        <f t="shared" si="3"/>
        <v>0</v>
      </c>
      <c r="AK20" s="8"/>
      <c r="AL20" s="8"/>
      <c r="AM20" s="8"/>
      <c r="AN20" s="8"/>
      <c r="AO20" s="8"/>
      <c r="AP20" s="8"/>
      <c r="AQ20" s="8"/>
    </row>
    <row r="21" spans="1:43" ht="12.75">
      <c r="A21" s="14"/>
      <c r="B21" s="3"/>
      <c r="C21" s="15" t="str">
        <f>Tracking!C29</f>
        <v>Mortgage</v>
      </c>
      <c r="D21" s="15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>
        <f aca="true" t="shared" si="4" ref="AJ21:AJ30">SUM(E21:AI21)</f>
        <v>0</v>
      </c>
      <c r="AK21" s="8"/>
      <c r="AL21" s="8"/>
      <c r="AM21" s="8"/>
      <c r="AN21" s="8"/>
      <c r="AO21" s="8"/>
      <c r="AP21" s="8"/>
      <c r="AQ21" s="8"/>
    </row>
    <row r="22" spans="1:43" ht="12.75">
      <c r="A22" s="14"/>
      <c r="B22" s="3"/>
      <c r="C22" s="15" t="str">
        <f>Tracking!C30</f>
        <v>Rent</v>
      </c>
      <c r="D22" s="15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2">
        <f t="shared" si="4"/>
        <v>0</v>
      </c>
      <c r="AK22" s="8"/>
      <c r="AL22" s="8"/>
      <c r="AM22" s="8"/>
      <c r="AN22" s="8"/>
      <c r="AO22" s="8"/>
      <c r="AP22" s="8"/>
      <c r="AQ22" s="8"/>
    </row>
    <row r="23" spans="1:43" ht="12.75">
      <c r="A23" s="14"/>
      <c r="B23" s="3"/>
      <c r="C23" s="15" t="str">
        <f>Tracking!C31</f>
        <v>Maintenance</v>
      </c>
      <c r="D23" s="15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2">
        <f t="shared" si="4"/>
        <v>0</v>
      </c>
      <c r="AK23" s="8"/>
      <c r="AL23" s="8"/>
      <c r="AM23" s="8"/>
      <c r="AN23" s="8"/>
      <c r="AO23" s="8"/>
      <c r="AP23" s="8"/>
      <c r="AQ23" s="8"/>
    </row>
    <row r="24" spans="1:43" ht="12.75">
      <c r="A24" s="14"/>
      <c r="B24" s="3"/>
      <c r="C24" s="15" t="str">
        <f>Tracking!C32</f>
        <v>Insurance</v>
      </c>
      <c r="D24" s="15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2">
        <f t="shared" si="4"/>
        <v>0</v>
      </c>
      <c r="AK24" s="8"/>
      <c r="AL24" s="8"/>
      <c r="AM24" s="8"/>
      <c r="AN24" s="8"/>
      <c r="AO24" s="8"/>
      <c r="AP24" s="8"/>
      <c r="AQ24" s="8"/>
    </row>
    <row r="25" spans="1:43" ht="12.75">
      <c r="A25" s="14"/>
      <c r="B25" s="3"/>
      <c r="C25" s="15" t="str">
        <f>Tracking!C33</f>
        <v>Furniture</v>
      </c>
      <c r="D25" s="15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2">
        <f t="shared" si="4"/>
        <v>0</v>
      </c>
      <c r="AK25" s="8"/>
      <c r="AL25" s="8"/>
      <c r="AM25" s="8"/>
      <c r="AN25" s="8"/>
      <c r="AO25" s="8"/>
      <c r="AP25" s="8"/>
      <c r="AQ25" s="8"/>
    </row>
    <row r="26" spans="1:43" ht="12.75">
      <c r="A26" s="14"/>
      <c r="B26" s="3"/>
      <c r="C26" s="15" t="str">
        <f>Tracking!C34</f>
        <v>Household Supplies</v>
      </c>
      <c r="D26" s="15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2">
        <f t="shared" si="4"/>
        <v>0</v>
      </c>
      <c r="AK26" s="8"/>
      <c r="AL26" s="8"/>
      <c r="AM26" s="8"/>
      <c r="AN26" s="8"/>
      <c r="AO26" s="8"/>
      <c r="AP26" s="8"/>
      <c r="AQ26" s="8"/>
    </row>
    <row r="27" spans="1:43" ht="12.75">
      <c r="A27" s="14"/>
      <c r="B27" s="3"/>
      <c r="C27" s="15" t="str">
        <f>Tracking!C35</f>
        <v>Groceries</v>
      </c>
      <c r="D27" s="15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2">
        <f t="shared" si="4"/>
        <v>0</v>
      </c>
      <c r="AK27" s="8"/>
      <c r="AL27" s="8"/>
      <c r="AM27" s="8"/>
      <c r="AN27" s="8"/>
      <c r="AO27" s="8"/>
      <c r="AP27" s="8"/>
      <c r="AQ27" s="8"/>
    </row>
    <row r="28" spans="1:43" ht="12.75">
      <c r="A28" s="14"/>
      <c r="B28" s="3"/>
      <c r="C28" s="15" t="str">
        <f>Tracking!C36</f>
        <v>Real Estate Tax</v>
      </c>
      <c r="D28" s="15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2">
        <f t="shared" si="4"/>
        <v>0</v>
      </c>
      <c r="AK28" s="8"/>
      <c r="AL28" s="8"/>
      <c r="AM28" s="8"/>
      <c r="AN28" s="8"/>
      <c r="AO28" s="8"/>
      <c r="AP28" s="8"/>
      <c r="AQ28" s="8"/>
    </row>
    <row r="29" spans="1:43" ht="12.75">
      <c r="A29" s="14"/>
      <c r="B29" s="3"/>
      <c r="C29" s="15" t="str">
        <f>Tracking!C37</f>
        <v>Other</v>
      </c>
      <c r="D29" s="15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2">
        <f t="shared" si="4"/>
        <v>0</v>
      </c>
      <c r="AK29" s="8"/>
      <c r="AL29" s="8"/>
      <c r="AM29" s="8"/>
      <c r="AN29" s="8"/>
      <c r="AO29" s="8"/>
      <c r="AP29" s="8"/>
      <c r="AQ29" s="8"/>
    </row>
    <row r="30" spans="1:43" ht="12.75">
      <c r="A30" s="14"/>
      <c r="B30" s="3"/>
      <c r="C30" s="15" t="str">
        <f>Tracking!C38</f>
        <v>Other</v>
      </c>
      <c r="D30" s="15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2">
        <f t="shared" si="4"/>
        <v>0</v>
      </c>
      <c r="AK30" s="8"/>
      <c r="AL30" s="8"/>
      <c r="AM30" s="8"/>
      <c r="AN30" s="8"/>
      <c r="AO30" s="8"/>
      <c r="AP30" s="8"/>
      <c r="AQ30" s="8"/>
    </row>
    <row r="31" spans="1:43" ht="12.75">
      <c r="A31" s="14"/>
      <c r="B31" s="3"/>
      <c r="C31" s="15"/>
      <c r="D31" s="15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4"/>
      <c r="AK31" s="8"/>
      <c r="AL31" s="8"/>
      <c r="AM31" s="8"/>
      <c r="AN31" s="8"/>
      <c r="AO31" s="8"/>
      <c r="AP31" s="8"/>
      <c r="AQ31" s="8"/>
    </row>
    <row r="32" spans="1:43" ht="12.75">
      <c r="A32" s="14"/>
      <c r="B32" s="3" t="str">
        <f>Comparison!B40</f>
        <v>Utilities</v>
      </c>
      <c r="C32" s="15"/>
      <c r="D32" s="15"/>
      <c r="E32" s="175">
        <f aca="true" t="shared" si="5" ref="E32:AJ32">SUM(E33:E41)</f>
        <v>0</v>
      </c>
      <c r="F32" s="175">
        <f t="shared" si="5"/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175">
        <f t="shared" si="5"/>
        <v>0</v>
      </c>
      <c r="T32" s="175">
        <f t="shared" si="5"/>
        <v>0</v>
      </c>
      <c r="U32" s="175">
        <f t="shared" si="5"/>
        <v>0</v>
      </c>
      <c r="V32" s="175">
        <f t="shared" si="5"/>
        <v>0</v>
      </c>
      <c r="W32" s="175">
        <f t="shared" si="5"/>
        <v>0</v>
      </c>
      <c r="X32" s="175">
        <f t="shared" si="5"/>
        <v>0</v>
      </c>
      <c r="Y32" s="175">
        <f t="shared" si="5"/>
        <v>0</v>
      </c>
      <c r="Z32" s="175">
        <f t="shared" si="5"/>
        <v>0</v>
      </c>
      <c r="AA32" s="175">
        <f t="shared" si="5"/>
        <v>0</v>
      </c>
      <c r="AB32" s="175">
        <f t="shared" si="5"/>
        <v>0</v>
      </c>
      <c r="AC32" s="175">
        <f t="shared" si="5"/>
        <v>0</v>
      </c>
      <c r="AD32" s="175">
        <f t="shared" si="5"/>
        <v>0</v>
      </c>
      <c r="AE32" s="175">
        <f t="shared" si="5"/>
        <v>0</v>
      </c>
      <c r="AF32" s="175">
        <f t="shared" si="5"/>
        <v>0</v>
      </c>
      <c r="AG32" s="175">
        <f t="shared" si="5"/>
        <v>0</v>
      </c>
      <c r="AH32" s="175">
        <f t="shared" si="5"/>
        <v>0</v>
      </c>
      <c r="AI32" s="175">
        <f t="shared" si="5"/>
        <v>0</v>
      </c>
      <c r="AJ32" s="176">
        <f t="shared" si="5"/>
        <v>0</v>
      </c>
      <c r="AK32" s="8"/>
      <c r="AL32" s="8"/>
      <c r="AM32" s="8"/>
      <c r="AN32" s="8"/>
      <c r="AO32" s="8"/>
      <c r="AP32" s="8"/>
      <c r="AQ32" s="8"/>
    </row>
    <row r="33" spans="1:43" ht="12.75">
      <c r="A33" s="14"/>
      <c r="B33" s="3"/>
      <c r="C33" s="15" t="str">
        <f>Tracking!C41</f>
        <v>Phone - Home</v>
      </c>
      <c r="D33" s="15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2">
        <f aca="true" t="shared" si="6" ref="AJ33:AJ41">SUM(E33:AI33)</f>
        <v>0</v>
      </c>
      <c r="AK33" s="8"/>
      <c r="AL33" s="8"/>
      <c r="AM33" s="8"/>
      <c r="AN33" s="8"/>
      <c r="AO33" s="8"/>
      <c r="AP33" s="8"/>
      <c r="AQ33" s="8"/>
    </row>
    <row r="34" spans="1:43" ht="12.75">
      <c r="A34" s="14"/>
      <c r="B34" s="3"/>
      <c r="C34" s="15" t="str">
        <f>Tracking!C42</f>
        <v>Phone - Cell</v>
      </c>
      <c r="D34" s="15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>
        <f t="shared" si="6"/>
        <v>0</v>
      </c>
      <c r="AK34" s="8"/>
      <c r="AL34" s="8"/>
      <c r="AM34" s="8"/>
      <c r="AN34" s="8"/>
      <c r="AO34" s="8"/>
      <c r="AP34" s="8"/>
      <c r="AQ34" s="8"/>
    </row>
    <row r="35" spans="1:43" ht="12.75">
      <c r="A35" s="14"/>
      <c r="B35" s="3"/>
      <c r="C35" s="15" t="str">
        <f>Tracking!C43</f>
        <v>Cable</v>
      </c>
      <c r="D35" s="15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2">
        <f t="shared" si="6"/>
        <v>0</v>
      </c>
      <c r="AK35" s="8"/>
      <c r="AL35" s="8"/>
      <c r="AM35" s="8"/>
      <c r="AN35" s="8"/>
      <c r="AO35" s="8"/>
      <c r="AP35" s="8"/>
      <c r="AQ35" s="8"/>
    </row>
    <row r="36" spans="1:43" ht="12.75">
      <c r="A36" s="14"/>
      <c r="B36" s="3"/>
      <c r="C36" s="15" t="str">
        <f>Tracking!C44</f>
        <v>Gas</v>
      </c>
      <c r="D36" s="15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2">
        <f t="shared" si="6"/>
        <v>0</v>
      </c>
      <c r="AK36" s="8"/>
      <c r="AL36" s="8"/>
      <c r="AM36" s="8"/>
      <c r="AN36" s="8"/>
      <c r="AO36" s="8"/>
      <c r="AP36" s="8"/>
      <c r="AQ36" s="8"/>
    </row>
    <row r="37" spans="1:43" ht="12.75">
      <c r="A37" s="14"/>
      <c r="B37" s="3"/>
      <c r="C37" s="15" t="str">
        <f>Tracking!C45</f>
        <v>Water</v>
      </c>
      <c r="D37" s="15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>
        <f t="shared" si="6"/>
        <v>0</v>
      </c>
      <c r="AK37" s="8"/>
      <c r="AL37" s="8"/>
      <c r="AM37" s="8"/>
      <c r="AN37" s="8"/>
      <c r="AO37" s="8"/>
      <c r="AP37" s="8"/>
      <c r="AQ37" s="8"/>
    </row>
    <row r="38" spans="1:43" ht="12.75">
      <c r="A38" s="14"/>
      <c r="B38" s="3"/>
      <c r="C38" s="15" t="str">
        <f>Tracking!C46</f>
        <v>Electricity</v>
      </c>
      <c r="D38" s="15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>
        <f t="shared" si="6"/>
        <v>0</v>
      </c>
      <c r="AK38" s="8"/>
      <c r="AL38" s="8"/>
      <c r="AM38" s="8"/>
      <c r="AN38" s="8"/>
      <c r="AO38" s="8"/>
      <c r="AP38" s="8"/>
      <c r="AQ38" s="8"/>
    </row>
    <row r="39" spans="1:43" ht="12.75">
      <c r="A39" s="14"/>
      <c r="B39" s="3"/>
      <c r="C39" s="15" t="str">
        <f>Tracking!C47</f>
        <v>Internet</v>
      </c>
      <c r="D39" s="15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>
        <f t="shared" si="6"/>
        <v>0</v>
      </c>
      <c r="AK39" s="8"/>
      <c r="AL39" s="8"/>
      <c r="AM39" s="8"/>
      <c r="AN39" s="8"/>
      <c r="AO39" s="8"/>
      <c r="AP39" s="8"/>
      <c r="AQ39" s="8"/>
    </row>
    <row r="40" spans="1:43" ht="12.75">
      <c r="A40" s="14"/>
      <c r="B40" s="3"/>
      <c r="C40" s="15" t="str">
        <f>Tracking!C48</f>
        <v>Other</v>
      </c>
      <c r="D40" s="15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>
        <f t="shared" si="6"/>
        <v>0</v>
      </c>
      <c r="AK40" s="8"/>
      <c r="AL40" s="8"/>
      <c r="AM40" s="8"/>
      <c r="AN40" s="8"/>
      <c r="AO40" s="8"/>
      <c r="AP40" s="8"/>
      <c r="AQ40" s="8"/>
    </row>
    <row r="41" spans="1:43" ht="12.75">
      <c r="A41" s="14"/>
      <c r="B41" s="3"/>
      <c r="C41" s="15" t="str">
        <f>Tracking!C49</f>
        <v>Other</v>
      </c>
      <c r="D41" s="15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>
        <f t="shared" si="6"/>
        <v>0</v>
      </c>
      <c r="AK41" s="8"/>
      <c r="AL41" s="8"/>
      <c r="AM41" s="8"/>
      <c r="AN41" s="8"/>
      <c r="AO41" s="8"/>
      <c r="AP41" s="8"/>
      <c r="AQ41" s="8"/>
    </row>
    <row r="42" spans="1:43" ht="12.75">
      <c r="A42" s="14"/>
      <c r="B42" s="3"/>
      <c r="C42" s="15"/>
      <c r="D42" s="15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8"/>
      <c r="AL42" s="8"/>
      <c r="AM42" s="8"/>
      <c r="AN42" s="8"/>
      <c r="AO42" s="8"/>
      <c r="AP42" s="8"/>
      <c r="AQ42" s="8"/>
    </row>
    <row r="43" spans="1:43" ht="12.75">
      <c r="A43" s="14"/>
      <c r="B43" s="3" t="str">
        <f>Comparison!B51</f>
        <v>Health</v>
      </c>
      <c r="C43" s="15"/>
      <c r="D43" s="15"/>
      <c r="E43" s="175">
        <f aca="true" t="shared" si="7" ref="E43:AJ43">SUM(E44:E50)</f>
        <v>0</v>
      </c>
      <c r="F43" s="175">
        <f t="shared" si="7"/>
        <v>0</v>
      </c>
      <c r="G43" s="175">
        <f t="shared" si="7"/>
        <v>0</v>
      </c>
      <c r="H43" s="175">
        <f t="shared" si="7"/>
        <v>0</v>
      </c>
      <c r="I43" s="175">
        <f t="shared" si="7"/>
        <v>0</v>
      </c>
      <c r="J43" s="175">
        <f t="shared" si="7"/>
        <v>0</v>
      </c>
      <c r="K43" s="175">
        <f t="shared" si="7"/>
        <v>0</v>
      </c>
      <c r="L43" s="175">
        <f t="shared" si="7"/>
        <v>0</v>
      </c>
      <c r="M43" s="175">
        <f t="shared" si="7"/>
        <v>0</v>
      </c>
      <c r="N43" s="175">
        <f t="shared" si="7"/>
        <v>0</v>
      </c>
      <c r="O43" s="175">
        <f t="shared" si="7"/>
        <v>0</v>
      </c>
      <c r="P43" s="175">
        <f t="shared" si="7"/>
        <v>0</v>
      </c>
      <c r="Q43" s="175">
        <f t="shared" si="7"/>
        <v>0</v>
      </c>
      <c r="R43" s="175">
        <f t="shared" si="7"/>
        <v>0</v>
      </c>
      <c r="S43" s="175">
        <f t="shared" si="7"/>
        <v>0</v>
      </c>
      <c r="T43" s="175">
        <f t="shared" si="7"/>
        <v>0</v>
      </c>
      <c r="U43" s="175">
        <f t="shared" si="7"/>
        <v>0</v>
      </c>
      <c r="V43" s="175">
        <f t="shared" si="7"/>
        <v>0</v>
      </c>
      <c r="W43" s="175">
        <f t="shared" si="7"/>
        <v>0</v>
      </c>
      <c r="X43" s="175">
        <f t="shared" si="7"/>
        <v>0</v>
      </c>
      <c r="Y43" s="175">
        <f t="shared" si="7"/>
        <v>0</v>
      </c>
      <c r="Z43" s="175">
        <f t="shared" si="7"/>
        <v>0</v>
      </c>
      <c r="AA43" s="175">
        <f t="shared" si="7"/>
        <v>0</v>
      </c>
      <c r="AB43" s="175">
        <f t="shared" si="7"/>
        <v>0</v>
      </c>
      <c r="AC43" s="175">
        <f t="shared" si="7"/>
        <v>0</v>
      </c>
      <c r="AD43" s="175">
        <f t="shared" si="7"/>
        <v>0</v>
      </c>
      <c r="AE43" s="175">
        <f t="shared" si="7"/>
        <v>0</v>
      </c>
      <c r="AF43" s="175">
        <f t="shared" si="7"/>
        <v>0</v>
      </c>
      <c r="AG43" s="175">
        <f t="shared" si="7"/>
        <v>0</v>
      </c>
      <c r="AH43" s="175">
        <f t="shared" si="7"/>
        <v>0</v>
      </c>
      <c r="AI43" s="175">
        <f t="shared" si="7"/>
        <v>0</v>
      </c>
      <c r="AJ43" s="176">
        <f t="shared" si="7"/>
        <v>0</v>
      </c>
      <c r="AK43" s="8"/>
      <c r="AL43" s="8"/>
      <c r="AM43" s="8"/>
      <c r="AN43" s="8"/>
      <c r="AO43" s="8"/>
      <c r="AP43" s="8"/>
      <c r="AQ43" s="8"/>
    </row>
    <row r="44" spans="1:43" ht="12.75">
      <c r="A44" s="14"/>
      <c r="B44" s="3"/>
      <c r="C44" s="15" t="str">
        <f>Tracking!C52</f>
        <v>Dental</v>
      </c>
      <c r="D44" s="15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>
        <f aca="true" t="shared" si="8" ref="AJ44:AJ50">SUM(E44:AI44)</f>
        <v>0</v>
      </c>
      <c r="AK44" s="8"/>
      <c r="AL44" s="8"/>
      <c r="AM44" s="8"/>
      <c r="AN44" s="8"/>
      <c r="AO44" s="8"/>
      <c r="AP44" s="8"/>
      <c r="AQ44" s="8"/>
    </row>
    <row r="45" spans="1:43" ht="12.75">
      <c r="A45" s="14"/>
      <c r="B45" s="3"/>
      <c r="C45" s="15" t="str">
        <f>Tracking!C53</f>
        <v>Medical</v>
      </c>
      <c r="D45" s="15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>
        <f t="shared" si="8"/>
        <v>0</v>
      </c>
      <c r="AK45" s="8"/>
      <c r="AL45" s="8"/>
      <c r="AM45" s="8"/>
      <c r="AN45" s="8"/>
      <c r="AO45" s="8"/>
      <c r="AP45" s="8"/>
      <c r="AQ45" s="8"/>
    </row>
    <row r="46" spans="1:43" ht="12.75">
      <c r="A46" s="14"/>
      <c r="B46" s="3"/>
      <c r="C46" s="15" t="str">
        <f>Tracking!C54</f>
        <v>Medication</v>
      </c>
      <c r="D46" s="15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>
        <f t="shared" si="8"/>
        <v>0</v>
      </c>
      <c r="AK46" s="8"/>
      <c r="AL46" s="8"/>
      <c r="AM46" s="8"/>
      <c r="AN46" s="8"/>
      <c r="AO46" s="8"/>
      <c r="AP46" s="8"/>
      <c r="AQ46" s="8"/>
    </row>
    <row r="47" spans="1:43" ht="12.75">
      <c r="A47" s="14"/>
      <c r="B47" s="3"/>
      <c r="C47" s="15" t="str">
        <f>Tracking!C55</f>
        <v>Vision/contacts</v>
      </c>
      <c r="D47" s="15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>
        <f t="shared" si="8"/>
        <v>0</v>
      </c>
      <c r="AK47" s="8"/>
      <c r="AL47" s="8"/>
      <c r="AM47" s="8"/>
      <c r="AN47" s="8"/>
      <c r="AO47" s="8"/>
      <c r="AP47" s="8"/>
      <c r="AQ47" s="8"/>
    </row>
    <row r="48" spans="1:43" ht="12.75">
      <c r="A48" s="14"/>
      <c r="B48" s="3"/>
      <c r="C48" s="15" t="str">
        <f>Tracking!C56</f>
        <v>Life Insurance</v>
      </c>
      <c r="D48" s="15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>
        <f t="shared" si="8"/>
        <v>0</v>
      </c>
      <c r="AK48" s="8"/>
      <c r="AL48" s="8"/>
      <c r="AM48" s="8"/>
      <c r="AN48" s="8"/>
      <c r="AO48" s="8"/>
      <c r="AP48" s="8"/>
      <c r="AQ48" s="8"/>
    </row>
    <row r="49" spans="1:43" ht="12.75">
      <c r="A49" s="14"/>
      <c r="B49" s="3"/>
      <c r="C49" s="15" t="str">
        <f>Tracking!C57</f>
        <v>Other</v>
      </c>
      <c r="D49" s="15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2">
        <f t="shared" si="8"/>
        <v>0</v>
      </c>
      <c r="AK49" s="8"/>
      <c r="AL49" s="8"/>
      <c r="AM49" s="8"/>
      <c r="AN49" s="8"/>
      <c r="AO49" s="8"/>
      <c r="AP49" s="8"/>
      <c r="AQ49" s="8"/>
    </row>
    <row r="50" spans="1:43" ht="12.75">
      <c r="A50" s="14"/>
      <c r="B50" s="3"/>
      <c r="C50" s="15" t="str">
        <f>Tracking!C58</f>
        <v>Other</v>
      </c>
      <c r="D50" s="15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>
        <f t="shared" si="8"/>
        <v>0</v>
      </c>
      <c r="AK50" s="8"/>
      <c r="AL50" s="8"/>
      <c r="AM50" s="8"/>
      <c r="AN50" s="8"/>
      <c r="AO50" s="8"/>
      <c r="AP50" s="8"/>
      <c r="AQ50" s="8"/>
    </row>
    <row r="51" spans="1:43" ht="12.75">
      <c r="A51" s="14"/>
      <c r="B51" s="3"/>
      <c r="C51" s="15"/>
      <c r="D51" s="15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2"/>
      <c r="AK51" s="8"/>
      <c r="AL51" s="8"/>
      <c r="AM51" s="8"/>
      <c r="AN51" s="8"/>
      <c r="AO51" s="8"/>
      <c r="AP51" s="8"/>
      <c r="AQ51" s="8"/>
    </row>
    <row r="52" spans="1:43" ht="12.75">
      <c r="A52" s="14"/>
      <c r="B52" s="3" t="str">
        <f>Comparison!B60</f>
        <v>Entertainment</v>
      </c>
      <c r="C52" s="15"/>
      <c r="D52" s="15"/>
      <c r="E52" s="175">
        <f aca="true" t="shared" si="9" ref="E52:AJ52">SUM(E53:E62)</f>
        <v>0</v>
      </c>
      <c r="F52" s="175">
        <f t="shared" si="9"/>
        <v>0</v>
      </c>
      <c r="G52" s="175">
        <f t="shared" si="9"/>
        <v>0</v>
      </c>
      <c r="H52" s="175">
        <f t="shared" si="9"/>
        <v>0</v>
      </c>
      <c r="I52" s="175">
        <f t="shared" si="9"/>
        <v>0</v>
      </c>
      <c r="J52" s="175">
        <f t="shared" si="9"/>
        <v>0</v>
      </c>
      <c r="K52" s="175">
        <f t="shared" si="9"/>
        <v>0</v>
      </c>
      <c r="L52" s="175">
        <f t="shared" si="9"/>
        <v>0</v>
      </c>
      <c r="M52" s="175">
        <f t="shared" si="9"/>
        <v>0</v>
      </c>
      <c r="N52" s="175">
        <f t="shared" si="9"/>
        <v>0</v>
      </c>
      <c r="O52" s="175">
        <f t="shared" si="9"/>
        <v>0</v>
      </c>
      <c r="P52" s="175">
        <f t="shared" si="9"/>
        <v>0</v>
      </c>
      <c r="Q52" s="175">
        <f t="shared" si="9"/>
        <v>0</v>
      </c>
      <c r="R52" s="175">
        <f t="shared" si="9"/>
        <v>0</v>
      </c>
      <c r="S52" s="175">
        <f t="shared" si="9"/>
        <v>0</v>
      </c>
      <c r="T52" s="175">
        <f t="shared" si="9"/>
        <v>0</v>
      </c>
      <c r="U52" s="175">
        <f t="shared" si="9"/>
        <v>0</v>
      </c>
      <c r="V52" s="175">
        <f t="shared" si="9"/>
        <v>0</v>
      </c>
      <c r="W52" s="175">
        <f t="shared" si="9"/>
        <v>0</v>
      </c>
      <c r="X52" s="175">
        <f t="shared" si="9"/>
        <v>0</v>
      </c>
      <c r="Y52" s="175">
        <f t="shared" si="9"/>
        <v>0</v>
      </c>
      <c r="Z52" s="175">
        <f t="shared" si="9"/>
        <v>0</v>
      </c>
      <c r="AA52" s="175">
        <f t="shared" si="9"/>
        <v>0</v>
      </c>
      <c r="AB52" s="175">
        <f t="shared" si="9"/>
        <v>0</v>
      </c>
      <c r="AC52" s="175">
        <f t="shared" si="9"/>
        <v>0</v>
      </c>
      <c r="AD52" s="175">
        <f t="shared" si="9"/>
        <v>0</v>
      </c>
      <c r="AE52" s="175">
        <f t="shared" si="9"/>
        <v>0</v>
      </c>
      <c r="AF52" s="175">
        <f t="shared" si="9"/>
        <v>0</v>
      </c>
      <c r="AG52" s="175">
        <f t="shared" si="9"/>
        <v>0</v>
      </c>
      <c r="AH52" s="175">
        <f t="shared" si="9"/>
        <v>0</v>
      </c>
      <c r="AI52" s="175">
        <f t="shared" si="9"/>
        <v>0</v>
      </c>
      <c r="AJ52" s="176">
        <f t="shared" si="9"/>
        <v>0</v>
      </c>
      <c r="AK52" s="8"/>
      <c r="AL52" s="8"/>
      <c r="AM52" s="8"/>
      <c r="AN52" s="8"/>
      <c r="AO52" s="8"/>
      <c r="AP52" s="8"/>
      <c r="AQ52" s="8"/>
    </row>
    <row r="53" spans="1:43" ht="12.75">
      <c r="A53" s="14"/>
      <c r="B53" s="3"/>
      <c r="C53" s="15" t="str">
        <f>Tracking!C61</f>
        <v>Memberships</v>
      </c>
      <c r="D53" s="15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>
        <f aca="true" t="shared" si="10" ref="AJ53:AJ62">SUM(E53:AI53)</f>
        <v>0</v>
      </c>
      <c r="AK53" s="8"/>
      <c r="AL53" s="8"/>
      <c r="AM53" s="8"/>
      <c r="AN53" s="8"/>
      <c r="AO53" s="8"/>
      <c r="AP53" s="8"/>
      <c r="AQ53" s="8"/>
    </row>
    <row r="54" spans="1:43" ht="12.75">
      <c r="A54" s="14"/>
      <c r="B54" s="3"/>
      <c r="C54" s="15" t="str">
        <f>Tracking!C62</f>
        <v>Dining out</v>
      </c>
      <c r="D54" s="15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2">
        <f t="shared" si="10"/>
        <v>0</v>
      </c>
      <c r="AK54" s="8"/>
      <c r="AL54" s="8"/>
      <c r="AM54" s="8"/>
      <c r="AN54" s="8"/>
      <c r="AO54" s="8"/>
      <c r="AP54" s="8"/>
      <c r="AQ54" s="8"/>
    </row>
    <row r="55" spans="1:43" ht="12.75">
      <c r="A55" s="14"/>
      <c r="B55" s="3"/>
      <c r="C55" s="15" t="str">
        <f>Tracking!C63</f>
        <v>Events</v>
      </c>
      <c r="D55" s="15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2">
        <f t="shared" si="10"/>
        <v>0</v>
      </c>
      <c r="AK55" s="8"/>
      <c r="AL55" s="8"/>
      <c r="AM55" s="8"/>
      <c r="AN55" s="8"/>
      <c r="AO55" s="8"/>
      <c r="AP55" s="8"/>
      <c r="AQ55" s="8"/>
    </row>
    <row r="56" spans="1:43" ht="12.75">
      <c r="A56" s="14"/>
      <c r="B56" s="3"/>
      <c r="C56" s="15" t="str">
        <f>Tracking!C64</f>
        <v>Subscriptions</v>
      </c>
      <c r="D56" s="15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2">
        <f t="shared" si="10"/>
        <v>0</v>
      </c>
      <c r="AK56" s="8"/>
      <c r="AL56" s="8"/>
      <c r="AM56" s="8"/>
      <c r="AN56" s="8"/>
      <c r="AO56" s="8"/>
      <c r="AP56" s="8"/>
      <c r="AQ56" s="8"/>
    </row>
    <row r="57" spans="1:43" ht="12.75">
      <c r="A57" s="14"/>
      <c r="B57" s="3"/>
      <c r="C57" s="15" t="str">
        <f>Tracking!C65</f>
        <v>Movies</v>
      </c>
      <c r="D57" s="15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2">
        <f t="shared" si="10"/>
        <v>0</v>
      </c>
      <c r="AK57" s="8"/>
      <c r="AL57" s="8"/>
      <c r="AM57" s="8"/>
      <c r="AN57" s="8"/>
      <c r="AO57" s="8"/>
      <c r="AP57" s="8"/>
      <c r="AQ57" s="8"/>
    </row>
    <row r="58" spans="1:43" ht="12.75">
      <c r="A58" s="14"/>
      <c r="B58" s="3"/>
      <c r="C58" s="15" t="str">
        <f>Tracking!C66</f>
        <v>Music</v>
      </c>
      <c r="D58" s="15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>
        <f t="shared" si="10"/>
        <v>0</v>
      </c>
      <c r="AK58" s="8"/>
      <c r="AL58" s="8"/>
      <c r="AM58" s="8"/>
      <c r="AN58" s="8"/>
      <c r="AO58" s="8"/>
      <c r="AP58" s="8"/>
      <c r="AQ58" s="8"/>
    </row>
    <row r="59" spans="1:43" ht="12.75">
      <c r="A59" s="14"/>
      <c r="B59" s="3"/>
      <c r="C59" s="15" t="str">
        <f>Tracking!C67</f>
        <v>Hobbies</v>
      </c>
      <c r="D59" s="15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2">
        <f t="shared" si="10"/>
        <v>0</v>
      </c>
      <c r="AK59" s="8"/>
      <c r="AL59" s="8"/>
      <c r="AM59" s="8"/>
      <c r="AN59" s="8"/>
      <c r="AO59" s="8"/>
      <c r="AP59" s="8"/>
      <c r="AQ59" s="8"/>
    </row>
    <row r="60" spans="1:43" ht="12.75">
      <c r="A60" s="14"/>
      <c r="B60" s="3"/>
      <c r="C60" s="15" t="str">
        <f>Tracking!C68</f>
        <v>Travel/ Vacation</v>
      </c>
      <c r="D60" s="15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>
        <f t="shared" si="10"/>
        <v>0</v>
      </c>
      <c r="AK60" s="8"/>
      <c r="AL60" s="8"/>
      <c r="AM60" s="8"/>
      <c r="AN60" s="8"/>
      <c r="AO60" s="8"/>
      <c r="AP60" s="8"/>
      <c r="AQ60" s="8"/>
    </row>
    <row r="61" spans="1:43" ht="12.75">
      <c r="A61" s="14"/>
      <c r="B61" s="3"/>
      <c r="C61" s="15" t="str">
        <f>Tracking!C69</f>
        <v>Other</v>
      </c>
      <c r="D61" s="15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2">
        <f t="shared" si="10"/>
        <v>0</v>
      </c>
      <c r="AK61" s="8"/>
      <c r="AL61" s="8"/>
      <c r="AM61" s="8"/>
      <c r="AN61" s="8"/>
      <c r="AO61" s="8"/>
      <c r="AP61" s="8"/>
      <c r="AQ61" s="8"/>
    </row>
    <row r="62" spans="1:43" ht="12.75">
      <c r="A62" s="14"/>
      <c r="B62" s="3"/>
      <c r="C62" s="15" t="str">
        <f>Tracking!C70</f>
        <v>Other</v>
      </c>
      <c r="D62" s="15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2">
        <f t="shared" si="10"/>
        <v>0</v>
      </c>
      <c r="AK62" s="8"/>
      <c r="AL62" s="8"/>
      <c r="AM62" s="8"/>
      <c r="AN62" s="8"/>
      <c r="AO62" s="8"/>
      <c r="AP62" s="8"/>
      <c r="AQ62" s="8"/>
    </row>
    <row r="63" spans="1:43" ht="12.75">
      <c r="A63" s="14"/>
      <c r="B63" s="3"/>
      <c r="C63" s="15"/>
      <c r="D63" s="15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4"/>
      <c r="AK63" s="8"/>
      <c r="AL63" s="8"/>
      <c r="AM63" s="8"/>
      <c r="AN63" s="8"/>
      <c r="AO63" s="8"/>
      <c r="AP63" s="8"/>
      <c r="AQ63" s="8"/>
    </row>
    <row r="64" spans="1:43" ht="12.75">
      <c r="A64" s="14"/>
      <c r="B64" s="3" t="str">
        <f>Comparison!B72</f>
        <v>Miscellaneous</v>
      </c>
      <c r="C64" s="15"/>
      <c r="D64" s="15"/>
      <c r="E64" s="175">
        <f aca="true" t="shared" si="11" ref="E64:AJ64">SUM(E65:E76)</f>
        <v>0</v>
      </c>
      <c r="F64" s="175">
        <f t="shared" si="11"/>
        <v>0</v>
      </c>
      <c r="G64" s="175">
        <f t="shared" si="11"/>
        <v>0</v>
      </c>
      <c r="H64" s="175">
        <f t="shared" si="11"/>
        <v>0</v>
      </c>
      <c r="I64" s="175">
        <f t="shared" si="11"/>
        <v>0</v>
      </c>
      <c r="J64" s="175">
        <f t="shared" si="11"/>
        <v>0</v>
      </c>
      <c r="K64" s="175">
        <f t="shared" si="11"/>
        <v>0</v>
      </c>
      <c r="L64" s="175">
        <f t="shared" si="11"/>
        <v>0</v>
      </c>
      <c r="M64" s="175">
        <f t="shared" si="11"/>
        <v>0</v>
      </c>
      <c r="N64" s="175">
        <f t="shared" si="11"/>
        <v>0</v>
      </c>
      <c r="O64" s="175">
        <f t="shared" si="11"/>
        <v>0</v>
      </c>
      <c r="P64" s="175">
        <f t="shared" si="11"/>
        <v>0</v>
      </c>
      <c r="Q64" s="175">
        <f t="shared" si="11"/>
        <v>0</v>
      </c>
      <c r="R64" s="175">
        <f t="shared" si="11"/>
        <v>0</v>
      </c>
      <c r="S64" s="175">
        <f t="shared" si="11"/>
        <v>0</v>
      </c>
      <c r="T64" s="175">
        <f t="shared" si="11"/>
        <v>0</v>
      </c>
      <c r="U64" s="175">
        <f t="shared" si="11"/>
        <v>0</v>
      </c>
      <c r="V64" s="175">
        <f t="shared" si="11"/>
        <v>0</v>
      </c>
      <c r="W64" s="175">
        <f t="shared" si="11"/>
        <v>0</v>
      </c>
      <c r="X64" s="175">
        <f t="shared" si="11"/>
        <v>0</v>
      </c>
      <c r="Y64" s="175">
        <f t="shared" si="11"/>
        <v>0</v>
      </c>
      <c r="Z64" s="175">
        <f t="shared" si="11"/>
        <v>0</v>
      </c>
      <c r="AA64" s="175">
        <f t="shared" si="11"/>
        <v>0</v>
      </c>
      <c r="AB64" s="175">
        <f t="shared" si="11"/>
        <v>0</v>
      </c>
      <c r="AC64" s="175">
        <f t="shared" si="11"/>
        <v>0</v>
      </c>
      <c r="AD64" s="175">
        <f t="shared" si="11"/>
        <v>0</v>
      </c>
      <c r="AE64" s="175">
        <f t="shared" si="11"/>
        <v>0</v>
      </c>
      <c r="AF64" s="175">
        <f t="shared" si="11"/>
        <v>0</v>
      </c>
      <c r="AG64" s="175">
        <f t="shared" si="11"/>
        <v>0</v>
      </c>
      <c r="AH64" s="175">
        <f t="shared" si="11"/>
        <v>0</v>
      </c>
      <c r="AI64" s="175">
        <f t="shared" si="11"/>
        <v>0</v>
      </c>
      <c r="AJ64" s="176">
        <f t="shared" si="11"/>
        <v>0</v>
      </c>
      <c r="AK64" s="8"/>
      <c r="AL64" s="8"/>
      <c r="AM64" s="8"/>
      <c r="AN64" s="8"/>
      <c r="AO64" s="8"/>
      <c r="AP64" s="8"/>
      <c r="AQ64" s="8"/>
    </row>
    <row r="65" spans="1:43" ht="12.75">
      <c r="A65" s="14"/>
      <c r="B65" s="3"/>
      <c r="C65" s="15" t="str">
        <f>Tracking!C73</f>
        <v>Dry Cleaning</v>
      </c>
      <c r="D65" s="15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>
        <f aca="true" t="shared" si="12" ref="AJ65:AJ76">SUM(E65:AI65)</f>
        <v>0</v>
      </c>
      <c r="AK65" s="8"/>
      <c r="AL65" s="8"/>
      <c r="AM65" s="8"/>
      <c r="AN65" s="8"/>
      <c r="AO65" s="8"/>
      <c r="AP65" s="8"/>
      <c r="AQ65" s="8"/>
    </row>
    <row r="66" spans="1:43" ht="12.75">
      <c r="A66" s="14"/>
      <c r="B66" s="3"/>
      <c r="C66" s="15" t="str">
        <f>Tracking!C74</f>
        <v>New Clothes</v>
      </c>
      <c r="D66" s="15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2">
        <f t="shared" si="12"/>
        <v>0</v>
      </c>
      <c r="AK66" s="8"/>
      <c r="AL66" s="8"/>
      <c r="AM66" s="8"/>
      <c r="AN66" s="8"/>
      <c r="AO66" s="8"/>
      <c r="AP66" s="8"/>
      <c r="AQ66" s="8"/>
    </row>
    <row r="67" spans="1:43" ht="12.75">
      <c r="A67" s="14"/>
      <c r="B67" s="3"/>
      <c r="C67" s="15" t="str">
        <f>Tracking!C75</f>
        <v>Donations</v>
      </c>
      <c r="D67" s="15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>
        <f t="shared" si="12"/>
        <v>0</v>
      </c>
      <c r="AK67" s="8"/>
      <c r="AL67" s="8"/>
      <c r="AM67" s="8"/>
      <c r="AN67" s="8"/>
      <c r="AO67" s="8"/>
      <c r="AP67" s="8"/>
      <c r="AQ67" s="8"/>
    </row>
    <row r="68" spans="1:43" ht="12.75">
      <c r="A68" s="14"/>
      <c r="B68" s="3"/>
      <c r="C68" s="15" t="str">
        <f>Tracking!C76</f>
        <v>Child Care</v>
      </c>
      <c r="D68" s="15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2">
        <f t="shared" si="12"/>
        <v>0</v>
      </c>
      <c r="AK68" s="8"/>
      <c r="AL68" s="8"/>
      <c r="AM68" s="8"/>
      <c r="AN68" s="8"/>
      <c r="AO68" s="8"/>
      <c r="AP68" s="8"/>
      <c r="AQ68" s="8"/>
    </row>
    <row r="69" spans="1:43" ht="12.75">
      <c r="A69" s="14"/>
      <c r="B69" s="3"/>
      <c r="C69" s="15" t="str">
        <f>Tracking!C77</f>
        <v>Tuition</v>
      </c>
      <c r="D69" s="15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>
        <f t="shared" si="12"/>
        <v>0</v>
      </c>
      <c r="AK69" s="8"/>
      <c r="AL69" s="8"/>
      <c r="AM69" s="8"/>
      <c r="AN69" s="8"/>
      <c r="AO69" s="8"/>
      <c r="AP69" s="8"/>
      <c r="AQ69" s="8"/>
    </row>
    <row r="70" spans="1:43" ht="12.75">
      <c r="A70" s="14"/>
      <c r="B70" s="3"/>
      <c r="C70" s="15" t="str">
        <f>Tracking!C78</f>
        <v>College Loans</v>
      </c>
      <c r="D70" s="15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>
        <f t="shared" si="12"/>
        <v>0</v>
      </c>
      <c r="AK70" s="8"/>
      <c r="AL70" s="8"/>
      <c r="AM70" s="8"/>
      <c r="AN70" s="8"/>
      <c r="AO70" s="8"/>
      <c r="AP70" s="8"/>
      <c r="AQ70" s="8"/>
    </row>
    <row r="71" spans="1:43" ht="12.75">
      <c r="A71" s="14"/>
      <c r="B71" s="3"/>
      <c r="C71" s="15" t="str">
        <f>Tracking!C79</f>
        <v>Pocket Money</v>
      </c>
      <c r="D71" s="15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>
        <f t="shared" si="12"/>
        <v>0</v>
      </c>
      <c r="AK71" s="8"/>
      <c r="AL71" s="8"/>
      <c r="AM71" s="8"/>
      <c r="AN71" s="8"/>
      <c r="AO71" s="8"/>
      <c r="AP71" s="8"/>
      <c r="AQ71" s="8"/>
    </row>
    <row r="72" spans="1:43" ht="12.75">
      <c r="A72" s="14"/>
      <c r="B72" s="3"/>
      <c r="C72" s="15" t="str">
        <f>Tracking!C80</f>
        <v>Gifts</v>
      </c>
      <c r="D72" s="15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2">
        <f t="shared" si="12"/>
        <v>0</v>
      </c>
      <c r="AK72" s="8"/>
      <c r="AL72" s="8"/>
      <c r="AM72" s="8"/>
      <c r="AN72" s="8"/>
      <c r="AO72" s="8"/>
      <c r="AP72" s="8"/>
      <c r="AQ72" s="8"/>
    </row>
    <row r="73" spans="1:43" ht="12.75">
      <c r="A73" s="14"/>
      <c r="B73" s="3"/>
      <c r="C73" s="15" t="str">
        <f>Tracking!C81</f>
        <v>Credit Card</v>
      </c>
      <c r="D73" s="15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2">
        <f t="shared" si="12"/>
        <v>0</v>
      </c>
      <c r="AK73" s="8"/>
      <c r="AL73" s="8"/>
      <c r="AM73" s="8"/>
      <c r="AN73" s="8"/>
      <c r="AO73" s="8"/>
      <c r="AP73" s="8"/>
      <c r="AQ73" s="8"/>
    </row>
    <row r="74" spans="1:43" ht="12.75">
      <c r="A74" s="14"/>
      <c r="B74" s="3"/>
      <c r="C74" s="15" t="str">
        <f>Tracking!C82</f>
        <v>Other</v>
      </c>
      <c r="D74" s="15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2">
        <f t="shared" si="12"/>
        <v>0</v>
      </c>
      <c r="AK74" s="8"/>
      <c r="AL74" s="8"/>
      <c r="AM74" s="8"/>
      <c r="AN74" s="8"/>
      <c r="AO74" s="8"/>
      <c r="AP74" s="8"/>
      <c r="AQ74" s="8"/>
    </row>
    <row r="75" spans="1:43" ht="12.75">
      <c r="A75" s="14"/>
      <c r="B75" s="3"/>
      <c r="C75" s="15" t="str">
        <f>Tracking!C83</f>
        <v>Other</v>
      </c>
      <c r="D75" s="15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2">
        <f t="shared" si="12"/>
        <v>0</v>
      </c>
      <c r="AK75" s="8"/>
      <c r="AL75" s="8"/>
      <c r="AM75" s="8"/>
      <c r="AN75" s="8"/>
      <c r="AO75" s="8"/>
      <c r="AP75" s="8"/>
      <c r="AQ75" s="8"/>
    </row>
    <row r="76" spans="1:43" ht="12.75">
      <c r="A76" s="14"/>
      <c r="B76" s="3"/>
      <c r="C76" s="15" t="str">
        <f>Tracking!C84</f>
        <v>Other</v>
      </c>
      <c r="D76" s="15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2">
        <f t="shared" si="12"/>
        <v>0</v>
      </c>
      <c r="AK76" s="8"/>
      <c r="AL76" s="8"/>
      <c r="AM76" s="8"/>
      <c r="AN76" s="8"/>
      <c r="AO76" s="8"/>
      <c r="AP76" s="8"/>
      <c r="AQ76" s="8"/>
    </row>
    <row r="77" spans="1:43" ht="12.75">
      <c r="A77" s="14"/>
      <c r="B77" s="4"/>
      <c r="C77" s="17"/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8"/>
      <c r="AK77" s="8"/>
      <c r="AL77" s="8"/>
      <c r="AM77" s="8"/>
      <c r="AN77" s="8"/>
      <c r="AO77" s="8"/>
      <c r="AP77" s="8"/>
      <c r="AQ77" s="8"/>
    </row>
    <row r="78" spans="1:43" ht="12.75">
      <c r="A78" s="14"/>
      <c r="B78" s="14"/>
      <c r="C78" s="14"/>
      <c r="D78" s="3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8"/>
      <c r="AO78" s="8"/>
      <c r="AP78" s="8"/>
      <c r="AQ78" s="8"/>
    </row>
    <row r="79" spans="1:43" ht="12.75">
      <c r="A79" s="14"/>
      <c r="B79" s="14"/>
      <c r="C79" s="14"/>
      <c r="D79" s="3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8"/>
      <c r="AO79" s="8"/>
      <c r="AP79" s="8"/>
      <c r="AQ79" s="8"/>
    </row>
    <row r="80" spans="1:43" ht="12.75">
      <c r="A80" s="14"/>
      <c r="B80" s="14"/>
      <c r="C80" s="14"/>
      <c r="D80" s="3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8"/>
      <c r="AO80" s="8"/>
      <c r="AP80" s="8"/>
      <c r="AQ80" s="8"/>
    </row>
    <row r="81" spans="1:43" ht="12.75">
      <c r="A81" s="14"/>
      <c r="B81" s="14"/>
      <c r="C81" s="14"/>
      <c r="D81" s="3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8"/>
      <c r="AO81" s="8"/>
      <c r="AP81" s="8"/>
      <c r="AQ81" s="8"/>
    </row>
    <row r="82" spans="1:43" ht="12.75">
      <c r="A82" s="14"/>
      <c r="B82" s="14"/>
      <c r="C82" s="14"/>
      <c r="D82" s="3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8"/>
      <c r="AO82" s="8"/>
      <c r="AP82" s="8"/>
      <c r="AQ82" s="8"/>
    </row>
    <row r="83" spans="1:43" ht="12.75">
      <c r="A83" s="14"/>
      <c r="B83" s="14"/>
      <c r="C83" s="14"/>
      <c r="D83" s="3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8"/>
      <c r="AO83" s="8"/>
      <c r="AP83" s="8"/>
      <c r="AQ83" s="8"/>
    </row>
    <row r="84" spans="1:43" ht="12.75">
      <c r="A84" s="14"/>
      <c r="B84" s="14"/>
      <c r="C84" s="14"/>
      <c r="D84" s="3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8"/>
      <c r="AO84" s="8"/>
      <c r="AP84" s="8"/>
      <c r="AQ84" s="8"/>
    </row>
    <row r="85" spans="1:43" ht="12.75">
      <c r="A85" s="14"/>
      <c r="B85" s="14"/>
      <c r="C85" s="14"/>
      <c r="D85" s="3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8"/>
      <c r="AO85" s="8"/>
      <c r="AP85" s="8"/>
      <c r="AQ85" s="8"/>
    </row>
    <row r="86" spans="1:43" ht="12.75">
      <c r="A86" s="14"/>
      <c r="B86" s="14"/>
      <c r="C86" s="14"/>
      <c r="D86" s="3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8"/>
      <c r="AO86" s="8"/>
      <c r="AP86" s="8"/>
      <c r="AQ86" s="8"/>
    </row>
    <row r="87" spans="1:43" ht="12.75">
      <c r="A87" s="14"/>
      <c r="B87" s="14"/>
      <c r="C87" s="14"/>
      <c r="D87" s="3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8"/>
      <c r="AO87" s="8"/>
      <c r="AP87" s="8"/>
      <c r="AQ87" s="8"/>
    </row>
    <row r="88" spans="1:43" ht="12.75">
      <c r="A88" s="14"/>
      <c r="B88" s="14"/>
      <c r="C88" s="14"/>
      <c r="D88" s="3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8"/>
      <c r="AO88" s="8"/>
      <c r="AP88" s="8"/>
      <c r="AQ88" s="8"/>
    </row>
    <row r="89" spans="1:43" ht="12.75">
      <c r="A89" s="14"/>
      <c r="B89" s="14"/>
      <c r="C89" s="14"/>
      <c r="D89" s="3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8"/>
      <c r="AO89" s="8"/>
      <c r="AP89" s="8"/>
      <c r="AQ89" s="8"/>
    </row>
    <row r="90" spans="1:43" ht="12.75">
      <c r="A90" s="14"/>
      <c r="B90" s="14"/>
      <c r="C90" s="14"/>
      <c r="D90" s="3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8"/>
      <c r="AO90" s="8"/>
      <c r="AP90" s="8"/>
      <c r="AQ90" s="8"/>
    </row>
    <row r="91" spans="1:43" ht="12.75">
      <c r="A91" s="14"/>
      <c r="B91" s="14"/>
      <c r="C91" s="14"/>
      <c r="D91" s="3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8"/>
      <c r="AO91" s="8"/>
      <c r="AP91" s="8"/>
      <c r="AQ91" s="8"/>
    </row>
    <row r="92" spans="1:43" ht="12.75">
      <c r="A92" s="14"/>
      <c r="B92" s="14"/>
      <c r="C92" s="14"/>
      <c r="D92" s="3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8"/>
      <c r="AO92" s="8"/>
      <c r="AP92" s="8"/>
      <c r="AQ92" s="8"/>
    </row>
    <row r="93" spans="1:43" ht="12.75">
      <c r="A93" s="14"/>
      <c r="B93" s="8"/>
      <c r="C93" s="8"/>
      <c r="D93" s="2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12.75">
      <c r="A94" s="21"/>
      <c r="B94" s="8"/>
      <c r="C94" s="8"/>
      <c r="D94" s="2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12.75">
      <c r="A95" s="21"/>
      <c r="B95" s="8"/>
      <c r="C95" s="8"/>
      <c r="D95" s="2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12.75">
      <c r="A96" s="8"/>
      <c r="B96" s="8"/>
      <c r="C96" s="8"/>
      <c r="D96" s="2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ht="12.75">
      <c r="D97" s="34"/>
    </row>
    <row r="98" ht="12.75">
      <c r="D98" s="34"/>
    </row>
    <row r="99" ht="12.75">
      <c r="D99" s="34"/>
    </row>
  </sheetData>
  <sheetProtection password="9C9F" sheet="1" scenarios="1" formatCells="0" formatColumns="0" formatRows="0"/>
  <conditionalFormatting sqref="AB18:AC18">
    <cfRule type="expression" priority="1" dxfId="0" stopIfTrue="1">
      <formula>AB18&lt;0</formula>
    </cfRule>
  </conditionalFormatting>
  <printOptions/>
  <pageMargins left="0.45" right="0.52" top="0.51" bottom="0.53" header="0.5" footer="0.5"/>
  <pageSetup fitToHeight="1" fitToWidth="1" horizontalDpi="600" verticalDpi="600" orientation="landscape" scale="4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18"/>
    <pageSetUpPr fitToPage="1"/>
  </sheetPr>
  <dimension ref="A1:AQ99"/>
  <sheetViews>
    <sheetView showGridLines="0" showRowColHeaders="0" workbookViewId="0" topLeftCell="A1">
      <selection activeCell="D9" sqref="D9"/>
    </sheetView>
  </sheetViews>
  <sheetFormatPr defaultColWidth="9.140625" defaultRowHeight="12.75"/>
  <cols>
    <col min="1" max="1" width="3.28125" style="9" customWidth="1"/>
    <col min="2" max="2" width="2.00390625" style="9" customWidth="1"/>
    <col min="3" max="3" width="22.421875" style="9" customWidth="1"/>
    <col min="4" max="4" width="1.7109375" style="9" customWidth="1"/>
    <col min="5" max="35" width="7.421875" style="9" customWidth="1"/>
    <col min="36" max="16384" width="9.140625" style="9" customWidth="1"/>
  </cols>
  <sheetData>
    <row r="1" spans="1:43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3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2.75">
      <c r="A4" s="8"/>
      <c r="B4" s="8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27.75" customHeight="1">
      <c r="A5" s="8"/>
      <c r="B5" s="10"/>
      <c r="C5" s="2"/>
      <c r="D5" s="8"/>
      <c r="E5" s="25"/>
      <c r="F5" s="26"/>
      <c r="G5" s="50" t="s">
        <v>199</v>
      </c>
      <c r="H5" s="8"/>
      <c r="I5" s="8"/>
      <c r="J5" s="27"/>
      <c r="K5" s="28"/>
      <c r="L5" s="28"/>
      <c r="M5" s="2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13.5" customHeight="1">
      <c r="A6" s="8"/>
      <c r="B6" s="8"/>
      <c r="C6" s="8"/>
      <c r="D6" s="8"/>
      <c r="E6" s="8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7.5" customHeight="1">
      <c r="A7" s="14"/>
      <c r="B7" s="19"/>
      <c r="C7" s="20"/>
      <c r="D7" s="8"/>
      <c r="E7" s="20"/>
      <c r="F7" s="20"/>
      <c r="G7" s="2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22.5" customHeight="1">
      <c r="A8" s="14"/>
      <c r="B8" s="5"/>
      <c r="C8" s="12"/>
      <c r="D8" s="12"/>
      <c r="E8" s="6" t="s">
        <v>110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 t="s">
        <v>116</v>
      </c>
      <c r="L8" s="6" t="s">
        <v>117</v>
      </c>
      <c r="M8" s="6" t="s">
        <v>118</v>
      </c>
      <c r="N8" s="6" t="s">
        <v>119</v>
      </c>
      <c r="O8" s="6" t="s">
        <v>120</v>
      </c>
      <c r="P8" s="6" t="s">
        <v>121</v>
      </c>
      <c r="Q8" s="6" t="s">
        <v>122</v>
      </c>
      <c r="R8" s="6" t="s">
        <v>123</v>
      </c>
      <c r="S8" s="6" t="s">
        <v>124</v>
      </c>
      <c r="T8" s="6" t="s">
        <v>125</v>
      </c>
      <c r="U8" s="6" t="s">
        <v>126</v>
      </c>
      <c r="V8" s="6" t="s">
        <v>127</v>
      </c>
      <c r="W8" s="6" t="s">
        <v>128</v>
      </c>
      <c r="X8" s="6" t="s">
        <v>129</v>
      </c>
      <c r="Y8" s="6" t="s">
        <v>130</v>
      </c>
      <c r="Z8" s="6" t="s">
        <v>131</v>
      </c>
      <c r="AA8" s="6" t="s">
        <v>132</v>
      </c>
      <c r="AB8" s="6" t="s">
        <v>133</v>
      </c>
      <c r="AC8" s="6" t="s">
        <v>134</v>
      </c>
      <c r="AD8" s="6" t="s">
        <v>135</v>
      </c>
      <c r="AE8" s="6" t="s">
        <v>136</v>
      </c>
      <c r="AF8" s="6" t="s">
        <v>137</v>
      </c>
      <c r="AG8" s="6" t="s">
        <v>138</v>
      </c>
      <c r="AH8" s="6" t="s">
        <v>139</v>
      </c>
      <c r="AI8" s="6" t="s">
        <v>140</v>
      </c>
      <c r="AJ8" s="7" t="s">
        <v>100</v>
      </c>
      <c r="AK8" s="8"/>
      <c r="AL8" s="8"/>
      <c r="AM8" s="8"/>
      <c r="AN8" s="8"/>
      <c r="AO8" s="8"/>
      <c r="AP8" s="8"/>
      <c r="AQ8" s="8"/>
    </row>
    <row r="9" spans="1:43" ht="14.25" customHeight="1">
      <c r="A9" s="14"/>
      <c r="B9" s="13" t="s">
        <v>141</v>
      </c>
      <c r="C9" s="31"/>
      <c r="D9" s="32"/>
      <c r="E9" s="167">
        <f aca="true" t="shared" si="0" ref="E9:AJ9">E10+E20+E32+E43+E52+E64</f>
        <v>0</v>
      </c>
      <c r="F9" s="167">
        <f t="shared" si="0"/>
        <v>0</v>
      </c>
      <c r="G9" s="167">
        <f t="shared" si="0"/>
        <v>0</v>
      </c>
      <c r="H9" s="167">
        <f t="shared" si="0"/>
        <v>0</v>
      </c>
      <c r="I9" s="167">
        <f t="shared" si="0"/>
        <v>0</v>
      </c>
      <c r="J9" s="167">
        <f t="shared" si="0"/>
        <v>0</v>
      </c>
      <c r="K9" s="167">
        <f t="shared" si="0"/>
        <v>0</v>
      </c>
      <c r="L9" s="167">
        <f t="shared" si="0"/>
        <v>0</v>
      </c>
      <c r="M9" s="167">
        <f t="shared" si="0"/>
        <v>0</v>
      </c>
      <c r="N9" s="167">
        <f t="shared" si="0"/>
        <v>0</v>
      </c>
      <c r="O9" s="167">
        <f t="shared" si="0"/>
        <v>0</v>
      </c>
      <c r="P9" s="167">
        <f t="shared" si="0"/>
        <v>0</v>
      </c>
      <c r="Q9" s="167">
        <f t="shared" si="0"/>
        <v>0</v>
      </c>
      <c r="R9" s="167">
        <f t="shared" si="0"/>
        <v>0</v>
      </c>
      <c r="S9" s="167">
        <f t="shared" si="0"/>
        <v>0</v>
      </c>
      <c r="T9" s="167">
        <f t="shared" si="0"/>
        <v>0</v>
      </c>
      <c r="U9" s="167">
        <f t="shared" si="0"/>
        <v>0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  <c r="AH9" s="167">
        <f t="shared" si="0"/>
        <v>0</v>
      </c>
      <c r="AI9" s="167">
        <f t="shared" si="0"/>
        <v>0</v>
      </c>
      <c r="AJ9" s="168">
        <f t="shared" si="0"/>
        <v>0</v>
      </c>
      <c r="AK9" s="8"/>
      <c r="AL9" s="8"/>
      <c r="AM9" s="8"/>
      <c r="AN9" s="8"/>
      <c r="AO9" s="8"/>
      <c r="AP9" s="8"/>
      <c r="AQ9" s="8"/>
    </row>
    <row r="10" spans="1:43" ht="17.25" customHeight="1">
      <c r="A10" s="14"/>
      <c r="B10" s="3" t="str">
        <f>Comparison!B18</f>
        <v>Transportation</v>
      </c>
      <c r="C10" s="15"/>
      <c r="D10" s="15"/>
      <c r="E10" s="169">
        <f aca="true" t="shared" si="1" ref="E10:AJ10">SUM(E11:E18)</f>
        <v>0</v>
      </c>
      <c r="F10" s="169">
        <f t="shared" si="1"/>
        <v>0</v>
      </c>
      <c r="G10" s="169">
        <f t="shared" si="1"/>
        <v>0</v>
      </c>
      <c r="H10" s="169">
        <f t="shared" si="1"/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  <c r="L10" s="169">
        <f t="shared" si="1"/>
        <v>0</v>
      </c>
      <c r="M10" s="169">
        <f t="shared" si="1"/>
        <v>0</v>
      </c>
      <c r="N10" s="169">
        <f t="shared" si="1"/>
        <v>0</v>
      </c>
      <c r="O10" s="169">
        <f t="shared" si="1"/>
        <v>0</v>
      </c>
      <c r="P10" s="169">
        <f t="shared" si="1"/>
        <v>0</v>
      </c>
      <c r="Q10" s="169">
        <f t="shared" si="1"/>
        <v>0</v>
      </c>
      <c r="R10" s="169">
        <f t="shared" si="1"/>
        <v>0</v>
      </c>
      <c r="S10" s="169">
        <f t="shared" si="1"/>
        <v>0</v>
      </c>
      <c r="T10" s="169">
        <f t="shared" si="1"/>
        <v>0</v>
      </c>
      <c r="U10" s="169">
        <f t="shared" si="1"/>
        <v>0</v>
      </c>
      <c r="V10" s="169">
        <f t="shared" si="1"/>
        <v>0</v>
      </c>
      <c r="W10" s="169">
        <f t="shared" si="1"/>
        <v>0</v>
      </c>
      <c r="X10" s="169">
        <f t="shared" si="1"/>
        <v>0</v>
      </c>
      <c r="Y10" s="169">
        <f t="shared" si="1"/>
        <v>0</v>
      </c>
      <c r="Z10" s="169">
        <f t="shared" si="1"/>
        <v>0</v>
      </c>
      <c r="AA10" s="169">
        <f t="shared" si="1"/>
        <v>0</v>
      </c>
      <c r="AB10" s="169">
        <f t="shared" si="1"/>
        <v>0</v>
      </c>
      <c r="AC10" s="169">
        <f t="shared" si="1"/>
        <v>0</v>
      </c>
      <c r="AD10" s="169">
        <f t="shared" si="1"/>
        <v>0</v>
      </c>
      <c r="AE10" s="169">
        <f t="shared" si="1"/>
        <v>0</v>
      </c>
      <c r="AF10" s="169">
        <f t="shared" si="1"/>
        <v>0</v>
      </c>
      <c r="AG10" s="169">
        <f t="shared" si="1"/>
        <v>0</v>
      </c>
      <c r="AH10" s="169">
        <f t="shared" si="1"/>
        <v>0</v>
      </c>
      <c r="AI10" s="169">
        <f t="shared" si="1"/>
        <v>0</v>
      </c>
      <c r="AJ10" s="170">
        <f t="shared" si="1"/>
        <v>0</v>
      </c>
      <c r="AK10" s="8"/>
      <c r="AL10" s="8"/>
      <c r="AM10" s="8"/>
      <c r="AN10" s="8"/>
      <c r="AO10" s="8"/>
      <c r="AP10" s="8"/>
      <c r="AQ10" s="8"/>
    </row>
    <row r="11" spans="1:43" ht="12.75">
      <c r="A11" s="14"/>
      <c r="B11" s="3"/>
      <c r="C11" s="15" t="str">
        <f>Tracking!C19</f>
        <v>Auto Loan/Lease</v>
      </c>
      <c r="D11" s="15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2">
        <f aca="true" t="shared" si="2" ref="AJ11:AJ18">SUM(E11:AI11)</f>
        <v>0</v>
      </c>
      <c r="AK11" s="8"/>
      <c r="AL11" s="8"/>
      <c r="AM11" s="8"/>
      <c r="AN11" s="8"/>
      <c r="AO11" s="8"/>
      <c r="AP11" s="8"/>
      <c r="AQ11" s="8"/>
    </row>
    <row r="12" spans="1:43" ht="12.75">
      <c r="A12" s="14"/>
      <c r="B12" s="3"/>
      <c r="C12" s="15" t="str">
        <f>Tracking!C20</f>
        <v>Insurance </v>
      </c>
      <c r="D12" s="15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2">
        <f t="shared" si="2"/>
        <v>0</v>
      </c>
      <c r="AK12" s="8"/>
      <c r="AL12" s="8"/>
      <c r="AM12" s="8"/>
      <c r="AN12" s="8"/>
      <c r="AO12" s="8"/>
      <c r="AP12" s="8"/>
      <c r="AQ12" s="8"/>
    </row>
    <row r="13" spans="1:43" ht="12.75">
      <c r="A13" s="14"/>
      <c r="B13" s="3"/>
      <c r="C13" s="15" t="str">
        <f>Tracking!C21</f>
        <v>Gas </v>
      </c>
      <c r="D13" s="15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2">
        <f t="shared" si="2"/>
        <v>0</v>
      </c>
      <c r="AK13" s="8"/>
      <c r="AL13" s="8"/>
      <c r="AM13" s="8"/>
      <c r="AN13" s="8"/>
      <c r="AO13" s="8"/>
      <c r="AP13" s="8"/>
      <c r="AQ13" s="8"/>
    </row>
    <row r="14" spans="1:43" ht="12.75">
      <c r="A14" s="14"/>
      <c r="B14" s="3"/>
      <c r="C14" s="15" t="str">
        <f>Tracking!C22</f>
        <v>Maintenance </v>
      </c>
      <c r="D14" s="15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2">
        <f t="shared" si="2"/>
        <v>0</v>
      </c>
      <c r="AK14" s="8"/>
      <c r="AL14" s="8"/>
      <c r="AM14" s="8"/>
      <c r="AN14" s="8"/>
      <c r="AO14" s="8"/>
      <c r="AP14" s="8"/>
      <c r="AQ14" s="8"/>
    </row>
    <row r="15" spans="1:43" ht="12.75">
      <c r="A15" s="14"/>
      <c r="B15" s="3"/>
      <c r="C15" s="15" t="str">
        <f>Tracking!C23</f>
        <v>Registration/Inspection</v>
      </c>
      <c r="D15" s="15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2">
        <f t="shared" si="2"/>
        <v>0</v>
      </c>
      <c r="AK15" s="8"/>
      <c r="AL15" s="8"/>
      <c r="AM15" s="8"/>
      <c r="AN15" s="8"/>
      <c r="AO15" s="8"/>
      <c r="AP15" s="8"/>
      <c r="AQ15" s="8"/>
    </row>
    <row r="16" spans="1:43" ht="12.75">
      <c r="A16" s="14"/>
      <c r="B16" s="3"/>
      <c r="C16" s="15" t="str">
        <f>Tracking!C24</f>
        <v>Bus/ Train</v>
      </c>
      <c r="D16" s="15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2">
        <f t="shared" si="2"/>
        <v>0</v>
      </c>
      <c r="AK16" s="8"/>
      <c r="AL16" s="8"/>
      <c r="AM16" s="8"/>
      <c r="AN16" s="8"/>
      <c r="AO16" s="8"/>
      <c r="AP16" s="8"/>
      <c r="AQ16" s="8"/>
    </row>
    <row r="17" spans="1:43" ht="12.75">
      <c r="A17" s="14"/>
      <c r="B17" s="3"/>
      <c r="C17" s="15" t="str">
        <f>Tracking!C25</f>
        <v>Other</v>
      </c>
      <c r="D17" s="15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2">
        <f t="shared" si="2"/>
        <v>0</v>
      </c>
      <c r="AK17" s="8"/>
      <c r="AL17" s="8"/>
      <c r="AM17" s="8"/>
      <c r="AN17" s="8"/>
      <c r="AO17" s="8"/>
      <c r="AP17" s="8"/>
      <c r="AQ17" s="8"/>
    </row>
    <row r="18" spans="1:43" ht="12.75">
      <c r="A18" s="14"/>
      <c r="B18" s="3"/>
      <c r="C18" s="15" t="str">
        <f>Tracking!C26</f>
        <v>Other</v>
      </c>
      <c r="D18" s="15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>
        <f t="shared" si="2"/>
        <v>0</v>
      </c>
      <c r="AK18" s="8"/>
      <c r="AL18" s="8"/>
      <c r="AM18" s="8"/>
      <c r="AN18" s="8"/>
      <c r="AO18" s="8"/>
      <c r="AP18" s="8"/>
      <c r="AQ18" s="8"/>
    </row>
    <row r="19" spans="1:43" ht="12.75">
      <c r="A19" s="14"/>
      <c r="B19" s="3"/>
      <c r="C19" s="15"/>
      <c r="D19" s="15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4"/>
      <c r="AK19" s="8"/>
      <c r="AL19" s="8"/>
      <c r="AM19" s="8"/>
      <c r="AN19" s="8"/>
      <c r="AO19" s="8"/>
      <c r="AP19" s="8"/>
      <c r="AQ19" s="8"/>
    </row>
    <row r="20" spans="1:43" ht="12.75">
      <c r="A20" s="14"/>
      <c r="B20" s="3" t="str">
        <f>Comparison!B28</f>
        <v>Home</v>
      </c>
      <c r="C20" s="15"/>
      <c r="D20" s="15"/>
      <c r="E20" s="175">
        <f aca="true" t="shared" si="3" ref="E20:AJ20">SUM(E21:E30)</f>
        <v>0</v>
      </c>
      <c r="F20" s="175">
        <f t="shared" si="3"/>
        <v>0</v>
      </c>
      <c r="G20" s="175">
        <f t="shared" si="3"/>
        <v>0</v>
      </c>
      <c r="H20" s="175">
        <f t="shared" si="3"/>
        <v>0</v>
      </c>
      <c r="I20" s="175">
        <f t="shared" si="3"/>
        <v>0</v>
      </c>
      <c r="J20" s="175">
        <f t="shared" si="3"/>
        <v>0</v>
      </c>
      <c r="K20" s="175">
        <f t="shared" si="3"/>
        <v>0</v>
      </c>
      <c r="L20" s="175">
        <f t="shared" si="3"/>
        <v>0</v>
      </c>
      <c r="M20" s="175">
        <f t="shared" si="3"/>
        <v>0</v>
      </c>
      <c r="N20" s="175">
        <f t="shared" si="3"/>
        <v>0</v>
      </c>
      <c r="O20" s="175">
        <f t="shared" si="3"/>
        <v>0</v>
      </c>
      <c r="P20" s="175">
        <f t="shared" si="3"/>
        <v>0</v>
      </c>
      <c r="Q20" s="175">
        <f t="shared" si="3"/>
        <v>0</v>
      </c>
      <c r="R20" s="175">
        <f t="shared" si="3"/>
        <v>0</v>
      </c>
      <c r="S20" s="175">
        <f t="shared" si="3"/>
        <v>0</v>
      </c>
      <c r="T20" s="175">
        <f t="shared" si="3"/>
        <v>0</v>
      </c>
      <c r="U20" s="175">
        <f t="shared" si="3"/>
        <v>0</v>
      </c>
      <c r="V20" s="175">
        <f t="shared" si="3"/>
        <v>0</v>
      </c>
      <c r="W20" s="175">
        <f t="shared" si="3"/>
        <v>0</v>
      </c>
      <c r="X20" s="175">
        <f t="shared" si="3"/>
        <v>0</v>
      </c>
      <c r="Y20" s="175">
        <f t="shared" si="3"/>
        <v>0</v>
      </c>
      <c r="Z20" s="175">
        <f t="shared" si="3"/>
        <v>0</v>
      </c>
      <c r="AA20" s="175">
        <f t="shared" si="3"/>
        <v>0</v>
      </c>
      <c r="AB20" s="175">
        <f t="shared" si="3"/>
        <v>0</v>
      </c>
      <c r="AC20" s="175">
        <f t="shared" si="3"/>
        <v>0</v>
      </c>
      <c r="AD20" s="175">
        <f t="shared" si="3"/>
        <v>0</v>
      </c>
      <c r="AE20" s="175">
        <f t="shared" si="3"/>
        <v>0</v>
      </c>
      <c r="AF20" s="175">
        <f t="shared" si="3"/>
        <v>0</v>
      </c>
      <c r="AG20" s="175">
        <f t="shared" si="3"/>
        <v>0</v>
      </c>
      <c r="AH20" s="175">
        <f t="shared" si="3"/>
        <v>0</v>
      </c>
      <c r="AI20" s="175">
        <f t="shared" si="3"/>
        <v>0</v>
      </c>
      <c r="AJ20" s="176">
        <f t="shared" si="3"/>
        <v>0</v>
      </c>
      <c r="AK20" s="8"/>
      <c r="AL20" s="8"/>
      <c r="AM20" s="8"/>
      <c r="AN20" s="8"/>
      <c r="AO20" s="8"/>
      <c r="AP20" s="8"/>
      <c r="AQ20" s="8"/>
    </row>
    <row r="21" spans="1:43" ht="12.75">
      <c r="A21" s="14"/>
      <c r="B21" s="3"/>
      <c r="C21" s="15" t="str">
        <f>Tracking!C29</f>
        <v>Mortgage</v>
      </c>
      <c r="D21" s="15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>
        <f aca="true" t="shared" si="4" ref="AJ21:AJ30">SUM(E21:AI21)</f>
        <v>0</v>
      </c>
      <c r="AK21" s="8"/>
      <c r="AL21" s="8"/>
      <c r="AM21" s="8"/>
      <c r="AN21" s="8"/>
      <c r="AO21" s="8"/>
      <c r="AP21" s="8"/>
      <c r="AQ21" s="8"/>
    </row>
    <row r="22" spans="1:43" ht="12.75">
      <c r="A22" s="14"/>
      <c r="B22" s="3"/>
      <c r="C22" s="15" t="str">
        <f>Tracking!C30</f>
        <v>Rent</v>
      </c>
      <c r="D22" s="15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2">
        <f t="shared" si="4"/>
        <v>0</v>
      </c>
      <c r="AK22" s="8"/>
      <c r="AL22" s="8"/>
      <c r="AM22" s="8"/>
      <c r="AN22" s="8"/>
      <c r="AO22" s="8"/>
      <c r="AP22" s="8"/>
      <c r="AQ22" s="8"/>
    </row>
    <row r="23" spans="1:43" ht="12.75">
      <c r="A23" s="14"/>
      <c r="B23" s="3"/>
      <c r="C23" s="15" t="str">
        <f>Tracking!C31</f>
        <v>Maintenance</v>
      </c>
      <c r="D23" s="15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2">
        <f t="shared" si="4"/>
        <v>0</v>
      </c>
      <c r="AK23" s="8"/>
      <c r="AL23" s="8"/>
      <c r="AM23" s="8"/>
      <c r="AN23" s="8"/>
      <c r="AO23" s="8"/>
      <c r="AP23" s="8"/>
      <c r="AQ23" s="8"/>
    </row>
    <row r="24" spans="1:43" ht="12.75">
      <c r="A24" s="14"/>
      <c r="B24" s="3"/>
      <c r="C24" s="15" t="str">
        <f>Tracking!C32</f>
        <v>Insurance</v>
      </c>
      <c r="D24" s="15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2">
        <f t="shared" si="4"/>
        <v>0</v>
      </c>
      <c r="AK24" s="8"/>
      <c r="AL24" s="8"/>
      <c r="AM24" s="8"/>
      <c r="AN24" s="8"/>
      <c r="AO24" s="8"/>
      <c r="AP24" s="8"/>
      <c r="AQ24" s="8"/>
    </row>
    <row r="25" spans="1:43" ht="12.75">
      <c r="A25" s="14"/>
      <c r="B25" s="3"/>
      <c r="C25" s="15" t="str">
        <f>Tracking!C33</f>
        <v>Furniture</v>
      </c>
      <c r="D25" s="15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2">
        <f t="shared" si="4"/>
        <v>0</v>
      </c>
      <c r="AK25" s="8"/>
      <c r="AL25" s="8"/>
      <c r="AM25" s="8"/>
      <c r="AN25" s="8"/>
      <c r="AO25" s="8"/>
      <c r="AP25" s="8"/>
      <c r="AQ25" s="8"/>
    </row>
    <row r="26" spans="1:43" ht="12.75">
      <c r="A26" s="14"/>
      <c r="B26" s="3"/>
      <c r="C26" s="15" t="str">
        <f>Tracking!C34</f>
        <v>Household Supplies</v>
      </c>
      <c r="D26" s="15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2">
        <f t="shared" si="4"/>
        <v>0</v>
      </c>
      <c r="AK26" s="8"/>
      <c r="AL26" s="8"/>
      <c r="AM26" s="8"/>
      <c r="AN26" s="8"/>
      <c r="AO26" s="8"/>
      <c r="AP26" s="8"/>
      <c r="AQ26" s="8"/>
    </row>
    <row r="27" spans="1:43" ht="12.75">
      <c r="A27" s="14"/>
      <c r="B27" s="3"/>
      <c r="C27" s="15" t="str">
        <f>Tracking!C35</f>
        <v>Groceries</v>
      </c>
      <c r="D27" s="15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2">
        <f t="shared" si="4"/>
        <v>0</v>
      </c>
      <c r="AK27" s="8"/>
      <c r="AL27" s="8"/>
      <c r="AM27" s="8"/>
      <c r="AN27" s="8"/>
      <c r="AO27" s="8"/>
      <c r="AP27" s="8"/>
      <c r="AQ27" s="8"/>
    </row>
    <row r="28" spans="1:43" ht="12.75">
      <c r="A28" s="14"/>
      <c r="B28" s="3"/>
      <c r="C28" s="15" t="str">
        <f>Tracking!C36</f>
        <v>Real Estate Tax</v>
      </c>
      <c r="D28" s="15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2">
        <f t="shared" si="4"/>
        <v>0</v>
      </c>
      <c r="AK28" s="8"/>
      <c r="AL28" s="8"/>
      <c r="AM28" s="8"/>
      <c r="AN28" s="8"/>
      <c r="AO28" s="8"/>
      <c r="AP28" s="8"/>
      <c r="AQ28" s="8"/>
    </row>
    <row r="29" spans="1:43" ht="12.75">
      <c r="A29" s="14"/>
      <c r="B29" s="3"/>
      <c r="C29" s="15" t="str">
        <f>Tracking!C37</f>
        <v>Other</v>
      </c>
      <c r="D29" s="15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2">
        <f t="shared" si="4"/>
        <v>0</v>
      </c>
      <c r="AK29" s="8"/>
      <c r="AL29" s="8"/>
      <c r="AM29" s="8"/>
      <c r="AN29" s="8"/>
      <c r="AO29" s="8"/>
      <c r="AP29" s="8"/>
      <c r="AQ29" s="8"/>
    </row>
    <row r="30" spans="1:43" ht="12.75">
      <c r="A30" s="14"/>
      <c r="B30" s="3"/>
      <c r="C30" s="15" t="str">
        <f>Tracking!C38</f>
        <v>Other</v>
      </c>
      <c r="D30" s="15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2">
        <f t="shared" si="4"/>
        <v>0</v>
      </c>
      <c r="AK30" s="8"/>
      <c r="AL30" s="8"/>
      <c r="AM30" s="8"/>
      <c r="AN30" s="8"/>
      <c r="AO30" s="8"/>
      <c r="AP30" s="8"/>
      <c r="AQ30" s="8"/>
    </row>
    <row r="31" spans="1:43" ht="12.75">
      <c r="A31" s="14"/>
      <c r="B31" s="3"/>
      <c r="C31" s="15"/>
      <c r="D31" s="15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4"/>
      <c r="AK31" s="8"/>
      <c r="AL31" s="8"/>
      <c r="AM31" s="8"/>
      <c r="AN31" s="8"/>
      <c r="AO31" s="8"/>
      <c r="AP31" s="8"/>
      <c r="AQ31" s="8"/>
    </row>
    <row r="32" spans="1:43" ht="12.75">
      <c r="A32" s="14"/>
      <c r="B32" s="3" t="str">
        <f>Comparison!B40</f>
        <v>Utilities</v>
      </c>
      <c r="C32" s="15"/>
      <c r="D32" s="15"/>
      <c r="E32" s="175">
        <f aca="true" t="shared" si="5" ref="E32:AJ32">SUM(E33:E41)</f>
        <v>0</v>
      </c>
      <c r="F32" s="175">
        <f t="shared" si="5"/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175">
        <f t="shared" si="5"/>
        <v>0</v>
      </c>
      <c r="T32" s="175">
        <f t="shared" si="5"/>
        <v>0</v>
      </c>
      <c r="U32" s="175">
        <f t="shared" si="5"/>
        <v>0</v>
      </c>
      <c r="V32" s="175">
        <f t="shared" si="5"/>
        <v>0</v>
      </c>
      <c r="W32" s="175">
        <f t="shared" si="5"/>
        <v>0</v>
      </c>
      <c r="X32" s="175">
        <f t="shared" si="5"/>
        <v>0</v>
      </c>
      <c r="Y32" s="175">
        <f t="shared" si="5"/>
        <v>0</v>
      </c>
      <c r="Z32" s="175">
        <f t="shared" si="5"/>
        <v>0</v>
      </c>
      <c r="AA32" s="175">
        <f t="shared" si="5"/>
        <v>0</v>
      </c>
      <c r="AB32" s="175">
        <f t="shared" si="5"/>
        <v>0</v>
      </c>
      <c r="AC32" s="175">
        <f t="shared" si="5"/>
        <v>0</v>
      </c>
      <c r="AD32" s="175">
        <f t="shared" si="5"/>
        <v>0</v>
      </c>
      <c r="AE32" s="175">
        <f t="shared" si="5"/>
        <v>0</v>
      </c>
      <c r="AF32" s="175">
        <f t="shared" si="5"/>
        <v>0</v>
      </c>
      <c r="AG32" s="175">
        <f t="shared" si="5"/>
        <v>0</v>
      </c>
      <c r="AH32" s="175">
        <f t="shared" si="5"/>
        <v>0</v>
      </c>
      <c r="AI32" s="175">
        <f t="shared" si="5"/>
        <v>0</v>
      </c>
      <c r="AJ32" s="176">
        <f t="shared" si="5"/>
        <v>0</v>
      </c>
      <c r="AK32" s="8"/>
      <c r="AL32" s="8"/>
      <c r="AM32" s="8"/>
      <c r="AN32" s="8"/>
      <c r="AO32" s="8"/>
      <c r="AP32" s="8"/>
      <c r="AQ32" s="8"/>
    </row>
    <row r="33" spans="1:43" ht="12.75">
      <c r="A33" s="14"/>
      <c r="B33" s="3"/>
      <c r="C33" s="15" t="str">
        <f>Tracking!C41</f>
        <v>Phone - Home</v>
      </c>
      <c r="D33" s="15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2">
        <f aca="true" t="shared" si="6" ref="AJ33:AJ41">SUM(E33:AI33)</f>
        <v>0</v>
      </c>
      <c r="AK33" s="8"/>
      <c r="AL33" s="8"/>
      <c r="AM33" s="8"/>
      <c r="AN33" s="8"/>
      <c r="AO33" s="8"/>
      <c r="AP33" s="8"/>
      <c r="AQ33" s="8"/>
    </row>
    <row r="34" spans="1:43" ht="12.75">
      <c r="A34" s="14"/>
      <c r="B34" s="3"/>
      <c r="C34" s="15" t="str">
        <f>Tracking!C42</f>
        <v>Phone - Cell</v>
      </c>
      <c r="D34" s="15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>
        <f t="shared" si="6"/>
        <v>0</v>
      </c>
      <c r="AK34" s="8"/>
      <c r="AL34" s="8"/>
      <c r="AM34" s="8"/>
      <c r="AN34" s="8"/>
      <c r="AO34" s="8"/>
      <c r="AP34" s="8"/>
      <c r="AQ34" s="8"/>
    </row>
    <row r="35" spans="1:43" ht="12.75">
      <c r="A35" s="14"/>
      <c r="B35" s="3"/>
      <c r="C35" s="15" t="str">
        <f>Tracking!C43</f>
        <v>Cable</v>
      </c>
      <c r="D35" s="15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2">
        <f t="shared" si="6"/>
        <v>0</v>
      </c>
      <c r="AK35" s="8"/>
      <c r="AL35" s="8"/>
      <c r="AM35" s="8"/>
      <c r="AN35" s="8"/>
      <c r="AO35" s="8"/>
      <c r="AP35" s="8"/>
      <c r="AQ35" s="8"/>
    </row>
    <row r="36" spans="1:43" ht="12.75">
      <c r="A36" s="14"/>
      <c r="B36" s="3"/>
      <c r="C36" s="15" t="str">
        <f>Tracking!C44</f>
        <v>Gas</v>
      </c>
      <c r="D36" s="15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2">
        <f t="shared" si="6"/>
        <v>0</v>
      </c>
      <c r="AK36" s="8"/>
      <c r="AL36" s="8"/>
      <c r="AM36" s="8"/>
      <c r="AN36" s="8"/>
      <c r="AO36" s="8"/>
      <c r="AP36" s="8"/>
      <c r="AQ36" s="8"/>
    </row>
    <row r="37" spans="1:43" ht="12.75">
      <c r="A37" s="14"/>
      <c r="B37" s="3"/>
      <c r="C37" s="15" t="str">
        <f>Tracking!C45</f>
        <v>Water</v>
      </c>
      <c r="D37" s="15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>
        <f t="shared" si="6"/>
        <v>0</v>
      </c>
      <c r="AK37" s="8"/>
      <c r="AL37" s="8"/>
      <c r="AM37" s="8"/>
      <c r="AN37" s="8"/>
      <c r="AO37" s="8"/>
      <c r="AP37" s="8"/>
      <c r="AQ37" s="8"/>
    </row>
    <row r="38" spans="1:43" ht="12.75">
      <c r="A38" s="14"/>
      <c r="B38" s="3"/>
      <c r="C38" s="15" t="str">
        <f>Tracking!C46</f>
        <v>Electricity</v>
      </c>
      <c r="D38" s="15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>
        <f t="shared" si="6"/>
        <v>0</v>
      </c>
      <c r="AK38" s="8"/>
      <c r="AL38" s="8"/>
      <c r="AM38" s="8"/>
      <c r="AN38" s="8"/>
      <c r="AO38" s="8"/>
      <c r="AP38" s="8"/>
      <c r="AQ38" s="8"/>
    </row>
    <row r="39" spans="1:43" ht="12.75">
      <c r="A39" s="14"/>
      <c r="B39" s="3"/>
      <c r="C39" s="15" t="str">
        <f>Tracking!C47</f>
        <v>Internet</v>
      </c>
      <c r="D39" s="15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>
        <f t="shared" si="6"/>
        <v>0</v>
      </c>
      <c r="AK39" s="8"/>
      <c r="AL39" s="8"/>
      <c r="AM39" s="8"/>
      <c r="AN39" s="8"/>
      <c r="AO39" s="8"/>
      <c r="AP39" s="8"/>
      <c r="AQ39" s="8"/>
    </row>
    <row r="40" spans="1:43" ht="12.75">
      <c r="A40" s="14"/>
      <c r="B40" s="3"/>
      <c r="C40" s="15" t="str">
        <f>Tracking!C48</f>
        <v>Other</v>
      </c>
      <c r="D40" s="15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>
        <f t="shared" si="6"/>
        <v>0</v>
      </c>
      <c r="AK40" s="8"/>
      <c r="AL40" s="8"/>
      <c r="AM40" s="8"/>
      <c r="AN40" s="8"/>
      <c r="AO40" s="8"/>
      <c r="AP40" s="8"/>
      <c r="AQ40" s="8"/>
    </row>
    <row r="41" spans="1:43" ht="12.75">
      <c r="A41" s="14"/>
      <c r="B41" s="3"/>
      <c r="C41" s="15" t="str">
        <f>Tracking!C49</f>
        <v>Other</v>
      </c>
      <c r="D41" s="15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>
        <f t="shared" si="6"/>
        <v>0</v>
      </c>
      <c r="AK41" s="8"/>
      <c r="AL41" s="8"/>
      <c r="AM41" s="8"/>
      <c r="AN41" s="8"/>
      <c r="AO41" s="8"/>
      <c r="AP41" s="8"/>
      <c r="AQ41" s="8"/>
    </row>
    <row r="42" spans="1:43" ht="12.75">
      <c r="A42" s="14"/>
      <c r="B42" s="3"/>
      <c r="C42" s="15"/>
      <c r="D42" s="15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8"/>
      <c r="AL42" s="8"/>
      <c r="AM42" s="8"/>
      <c r="AN42" s="8"/>
      <c r="AO42" s="8"/>
      <c r="AP42" s="8"/>
      <c r="AQ42" s="8"/>
    </row>
    <row r="43" spans="1:43" ht="12.75">
      <c r="A43" s="14"/>
      <c r="B43" s="3" t="str">
        <f>Comparison!B51</f>
        <v>Health</v>
      </c>
      <c r="C43" s="15"/>
      <c r="D43" s="15"/>
      <c r="E43" s="175">
        <f aca="true" t="shared" si="7" ref="E43:AJ43">SUM(E44:E50)</f>
        <v>0</v>
      </c>
      <c r="F43" s="175">
        <f t="shared" si="7"/>
        <v>0</v>
      </c>
      <c r="G43" s="175">
        <f t="shared" si="7"/>
        <v>0</v>
      </c>
      <c r="H43" s="175">
        <f t="shared" si="7"/>
        <v>0</v>
      </c>
      <c r="I43" s="175">
        <f t="shared" si="7"/>
        <v>0</v>
      </c>
      <c r="J43" s="175">
        <f t="shared" si="7"/>
        <v>0</v>
      </c>
      <c r="K43" s="175">
        <f t="shared" si="7"/>
        <v>0</v>
      </c>
      <c r="L43" s="175">
        <f t="shared" si="7"/>
        <v>0</v>
      </c>
      <c r="M43" s="175">
        <f t="shared" si="7"/>
        <v>0</v>
      </c>
      <c r="N43" s="175">
        <f t="shared" si="7"/>
        <v>0</v>
      </c>
      <c r="O43" s="175">
        <f t="shared" si="7"/>
        <v>0</v>
      </c>
      <c r="P43" s="175">
        <f t="shared" si="7"/>
        <v>0</v>
      </c>
      <c r="Q43" s="175">
        <f t="shared" si="7"/>
        <v>0</v>
      </c>
      <c r="R43" s="175">
        <f t="shared" si="7"/>
        <v>0</v>
      </c>
      <c r="S43" s="175">
        <f t="shared" si="7"/>
        <v>0</v>
      </c>
      <c r="T43" s="175">
        <f t="shared" si="7"/>
        <v>0</v>
      </c>
      <c r="U43" s="175">
        <f t="shared" si="7"/>
        <v>0</v>
      </c>
      <c r="V43" s="175">
        <f t="shared" si="7"/>
        <v>0</v>
      </c>
      <c r="W43" s="175">
        <f t="shared" si="7"/>
        <v>0</v>
      </c>
      <c r="X43" s="175">
        <f t="shared" si="7"/>
        <v>0</v>
      </c>
      <c r="Y43" s="175">
        <f t="shared" si="7"/>
        <v>0</v>
      </c>
      <c r="Z43" s="175">
        <f t="shared" si="7"/>
        <v>0</v>
      </c>
      <c r="AA43" s="175">
        <f t="shared" si="7"/>
        <v>0</v>
      </c>
      <c r="AB43" s="175">
        <f t="shared" si="7"/>
        <v>0</v>
      </c>
      <c r="AC43" s="175">
        <f t="shared" si="7"/>
        <v>0</v>
      </c>
      <c r="AD43" s="175">
        <f t="shared" si="7"/>
        <v>0</v>
      </c>
      <c r="AE43" s="175">
        <f t="shared" si="7"/>
        <v>0</v>
      </c>
      <c r="AF43" s="175">
        <f t="shared" si="7"/>
        <v>0</v>
      </c>
      <c r="AG43" s="175">
        <f t="shared" si="7"/>
        <v>0</v>
      </c>
      <c r="AH43" s="175">
        <f t="shared" si="7"/>
        <v>0</v>
      </c>
      <c r="AI43" s="175">
        <f t="shared" si="7"/>
        <v>0</v>
      </c>
      <c r="AJ43" s="176">
        <f t="shared" si="7"/>
        <v>0</v>
      </c>
      <c r="AK43" s="8"/>
      <c r="AL43" s="8"/>
      <c r="AM43" s="8"/>
      <c r="AN43" s="8"/>
      <c r="AO43" s="8"/>
      <c r="AP43" s="8"/>
      <c r="AQ43" s="8"/>
    </row>
    <row r="44" spans="1:43" ht="12.75">
      <c r="A44" s="14"/>
      <c r="B44" s="3"/>
      <c r="C44" s="15" t="str">
        <f>Tracking!C52</f>
        <v>Dental</v>
      </c>
      <c r="D44" s="15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>
        <f aca="true" t="shared" si="8" ref="AJ44:AJ50">SUM(E44:AI44)</f>
        <v>0</v>
      </c>
      <c r="AK44" s="8"/>
      <c r="AL44" s="8"/>
      <c r="AM44" s="8"/>
      <c r="AN44" s="8"/>
      <c r="AO44" s="8"/>
      <c r="AP44" s="8"/>
      <c r="AQ44" s="8"/>
    </row>
    <row r="45" spans="1:43" ht="12.75">
      <c r="A45" s="14"/>
      <c r="B45" s="3"/>
      <c r="C45" s="15" t="str">
        <f>Tracking!C53</f>
        <v>Medical</v>
      </c>
      <c r="D45" s="15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>
        <f t="shared" si="8"/>
        <v>0</v>
      </c>
      <c r="AK45" s="8"/>
      <c r="AL45" s="8"/>
      <c r="AM45" s="8"/>
      <c r="AN45" s="8"/>
      <c r="AO45" s="8"/>
      <c r="AP45" s="8"/>
      <c r="AQ45" s="8"/>
    </row>
    <row r="46" spans="1:43" ht="12.75">
      <c r="A46" s="14"/>
      <c r="B46" s="3"/>
      <c r="C46" s="15" t="str">
        <f>Tracking!C54</f>
        <v>Medication</v>
      </c>
      <c r="D46" s="15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>
        <f t="shared" si="8"/>
        <v>0</v>
      </c>
      <c r="AK46" s="8"/>
      <c r="AL46" s="8"/>
      <c r="AM46" s="8"/>
      <c r="AN46" s="8"/>
      <c r="AO46" s="8"/>
      <c r="AP46" s="8"/>
      <c r="AQ46" s="8"/>
    </row>
    <row r="47" spans="1:43" ht="12.75">
      <c r="A47" s="14"/>
      <c r="B47" s="3"/>
      <c r="C47" s="15" t="str">
        <f>Tracking!C55</f>
        <v>Vision/contacts</v>
      </c>
      <c r="D47" s="15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>
        <f t="shared" si="8"/>
        <v>0</v>
      </c>
      <c r="AK47" s="8"/>
      <c r="AL47" s="8"/>
      <c r="AM47" s="8"/>
      <c r="AN47" s="8"/>
      <c r="AO47" s="8"/>
      <c r="AP47" s="8"/>
      <c r="AQ47" s="8"/>
    </row>
    <row r="48" spans="1:43" ht="12.75">
      <c r="A48" s="14"/>
      <c r="B48" s="3"/>
      <c r="C48" s="15" t="str">
        <f>Tracking!C56</f>
        <v>Life Insurance</v>
      </c>
      <c r="D48" s="15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>
        <f t="shared" si="8"/>
        <v>0</v>
      </c>
      <c r="AK48" s="8"/>
      <c r="AL48" s="8"/>
      <c r="AM48" s="8"/>
      <c r="AN48" s="8"/>
      <c r="AO48" s="8"/>
      <c r="AP48" s="8"/>
      <c r="AQ48" s="8"/>
    </row>
    <row r="49" spans="1:43" ht="12.75">
      <c r="A49" s="14"/>
      <c r="B49" s="3"/>
      <c r="C49" s="15" t="str">
        <f>Tracking!C57</f>
        <v>Other</v>
      </c>
      <c r="D49" s="15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2">
        <f t="shared" si="8"/>
        <v>0</v>
      </c>
      <c r="AK49" s="8"/>
      <c r="AL49" s="8"/>
      <c r="AM49" s="8"/>
      <c r="AN49" s="8"/>
      <c r="AO49" s="8"/>
      <c r="AP49" s="8"/>
      <c r="AQ49" s="8"/>
    </row>
    <row r="50" spans="1:43" ht="12.75">
      <c r="A50" s="14"/>
      <c r="B50" s="3"/>
      <c r="C50" s="15" t="str">
        <f>Tracking!C58</f>
        <v>Other</v>
      </c>
      <c r="D50" s="15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>
        <f t="shared" si="8"/>
        <v>0</v>
      </c>
      <c r="AK50" s="8"/>
      <c r="AL50" s="8"/>
      <c r="AM50" s="8"/>
      <c r="AN50" s="8"/>
      <c r="AO50" s="8"/>
      <c r="AP50" s="8"/>
      <c r="AQ50" s="8"/>
    </row>
    <row r="51" spans="1:43" ht="12.75">
      <c r="A51" s="14"/>
      <c r="B51" s="3"/>
      <c r="C51" s="15"/>
      <c r="D51" s="15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2"/>
      <c r="AK51" s="8"/>
      <c r="AL51" s="8"/>
      <c r="AM51" s="8"/>
      <c r="AN51" s="8"/>
      <c r="AO51" s="8"/>
      <c r="AP51" s="8"/>
      <c r="AQ51" s="8"/>
    </row>
    <row r="52" spans="1:43" ht="12.75">
      <c r="A52" s="14"/>
      <c r="B52" s="3" t="str">
        <f>Comparison!B60</f>
        <v>Entertainment</v>
      </c>
      <c r="C52" s="15"/>
      <c r="D52" s="15"/>
      <c r="E52" s="175">
        <f aca="true" t="shared" si="9" ref="E52:AJ52">SUM(E53:E62)</f>
        <v>0</v>
      </c>
      <c r="F52" s="175">
        <f t="shared" si="9"/>
        <v>0</v>
      </c>
      <c r="G52" s="175">
        <f t="shared" si="9"/>
        <v>0</v>
      </c>
      <c r="H52" s="175">
        <f t="shared" si="9"/>
        <v>0</v>
      </c>
      <c r="I52" s="175">
        <f t="shared" si="9"/>
        <v>0</v>
      </c>
      <c r="J52" s="175">
        <f t="shared" si="9"/>
        <v>0</v>
      </c>
      <c r="K52" s="175">
        <f t="shared" si="9"/>
        <v>0</v>
      </c>
      <c r="L52" s="175">
        <f t="shared" si="9"/>
        <v>0</v>
      </c>
      <c r="M52" s="175">
        <f t="shared" si="9"/>
        <v>0</v>
      </c>
      <c r="N52" s="175">
        <f t="shared" si="9"/>
        <v>0</v>
      </c>
      <c r="O52" s="175">
        <f t="shared" si="9"/>
        <v>0</v>
      </c>
      <c r="P52" s="175">
        <f t="shared" si="9"/>
        <v>0</v>
      </c>
      <c r="Q52" s="175">
        <f t="shared" si="9"/>
        <v>0</v>
      </c>
      <c r="R52" s="175">
        <f t="shared" si="9"/>
        <v>0</v>
      </c>
      <c r="S52" s="175">
        <f t="shared" si="9"/>
        <v>0</v>
      </c>
      <c r="T52" s="175">
        <f t="shared" si="9"/>
        <v>0</v>
      </c>
      <c r="U52" s="175">
        <f t="shared" si="9"/>
        <v>0</v>
      </c>
      <c r="V52" s="175">
        <f t="shared" si="9"/>
        <v>0</v>
      </c>
      <c r="W52" s="175">
        <f t="shared" si="9"/>
        <v>0</v>
      </c>
      <c r="X52" s="175">
        <f t="shared" si="9"/>
        <v>0</v>
      </c>
      <c r="Y52" s="175">
        <f t="shared" si="9"/>
        <v>0</v>
      </c>
      <c r="Z52" s="175">
        <f t="shared" si="9"/>
        <v>0</v>
      </c>
      <c r="AA52" s="175">
        <f t="shared" si="9"/>
        <v>0</v>
      </c>
      <c r="AB52" s="175">
        <f t="shared" si="9"/>
        <v>0</v>
      </c>
      <c r="AC52" s="175">
        <f t="shared" si="9"/>
        <v>0</v>
      </c>
      <c r="AD52" s="175">
        <f t="shared" si="9"/>
        <v>0</v>
      </c>
      <c r="AE52" s="175">
        <f t="shared" si="9"/>
        <v>0</v>
      </c>
      <c r="AF52" s="175">
        <f t="shared" si="9"/>
        <v>0</v>
      </c>
      <c r="AG52" s="175">
        <f t="shared" si="9"/>
        <v>0</v>
      </c>
      <c r="AH52" s="175">
        <f t="shared" si="9"/>
        <v>0</v>
      </c>
      <c r="AI52" s="175">
        <f t="shared" si="9"/>
        <v>0</v>
      </c>
      <c r="AJ52" s="176">
        <f t="shared" si="9"/>
        <v>0</v>
      </c>
      <c r="AK52" s="8"/>
      <c r="AL52" s="8"/>
      <c r="AM52" s="8"/>
      <c r="AN52" s="8"/>
      <c r="AO52" s="8"/>
      <c r="AP52" s="8"/>
      <c r="AQ52" s="8"/>
    </row>
    <row r="53" spans="1:43" ht="12.75">
      <c r="A53" s="14"/>
      <c r="B53" s="3"/>
      <c r="C53" s="15" t="str">
        <f>Tracking!C61</f>
        <v>Memberships</v>
      </c>
      <c r="D53" s="15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>
        <f aca="true" t="shared" si="10" ref="AJ53:AJ62">SUM(E53:AI53)</f>
        <v>0</v>
      </c>
      <c r="AK53" s="8"/>
      <c r="AL53" s="8"/>
      <c r="AM53" s="8"/>
      <c r="AN53" s="8"/>
      <c r="AO53" s="8"/>
      <c r="AP53" s="8"/>
      <c r="AQ53" s="8"/>
    </row>
    <row r="54" spans="1:43" ht="12.75">
      <c r="A54" s="14"/>
      <c r="B54" s="3"/>
      <c r="C54" s="15" t="str">
        <f>Tracking!C62</f>
        <v>Dining out</v>
      </c>
      <c r="D54" s="15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2">
        <f t="shared" si="10"/>
        <v>0</v>
      </c>
      <c r="AK54" s="8"/>
      <c r="AL54" s="8"/>
      <c r="AM54" s="8"/>
      <c r="AN54" s="8"/>
      <c r="AO54" s="8"/>
      <c r="AP54" s="8"/>
      <c r="AQ54" s="8"/>
    </row>
    <row r="55" spans="1:43" ht="12.75">
      <c r="A55" s="14"/>
      <c r="B55" s="3"/>
      <c r="C55" s="15" t="str">
        <f>Tracking!C63</f>
        <v>Events</v>
      </c>
      <c r="D55" s="15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2">
        <f t="shared" si="10"/>
        <v>0</v>
      </c>
      <c r="AK55" s="8"/>
      <c r="AL55" s="8"/>
      <c r="AM55" s="8"/>
      <c r="AN55" s="8"/>
      <c r="AO55" s="8"/>
      <c r="AP55" s="8"/>
      <c r="AQ55" s="8"/>
    </row>
    <row r="56" spans="1:43" ht="12.75">
      <c r="A56" s="14"/>
      <c r="B56" s="3"/>
      <c r="C56" s="15" t="str">
        <f>Tracking!C64</f>
        <v>Subscriptions</v>
      </c>
      <c r="D56" s="15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2">
        <f t="shared" si="10"/>
        <v>0</v>
      </c>
      <c r="AK56" s="8"/>
      <c r="AL56" s="8"/>
      <c r="AM56" s="8"/>
      <c r="AN56" s="8"/>
      <c r="AO56" s="8"/>
      <c r="AP56" s="8"/>
      <c r="AQ56" s="8"/>
    </row>
    <row r="57" spans="1:43" ht="12.75">
      <c r="A57" s="14"/>
      <c r="B57" s="3"/>
      <c r="C57" s="15" t="str">
        <f>Tracking!C65</f>
        <v>Movies</v>
      </c>
      <c r="D57" s="15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2">
        <f t="shared" si="10"/>
        <v>0</v>
      </c>
      <c r="AK57" s="8"/>
      <c r="AL57" s="8"/>
      <c r="AM57" s="8"/>
      <c r="AN57" s="8"/>
      <c r="AO57" s="8"/>
      <c r="AP57" s="8"/>
      <c r="AQ57" s="8"/>
    </row>
    <row r="58" spans="1:43" ht="12.75">
      <c r="A58" s="14"/>
      <c r="B58" s="3"/>
      <c r="C58" s="15" t="str">
        <f>Tracking!C66</f>
        <v>Music</v>
      </c>
      <c r="D58" s="15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>
        <f t="shared" si="10"/>
        <v>0</v>
      </c>
      <c r="AK58" s="8"/>
      <c r="AL58" s="8"/>
      <c r="AM58" s="8"/>
      <c r="AN58" s="8"/>
      <c r="AO58" s="8"/>
      <c r="AP58" s="8"/>
      <c r="AQ58" s="8"/>
    </row>
    <row r="59" spans="1:43" ht="12.75">
      <c r="A59" s="14"/>
      <c r="B59" s="3"/>
      <c r="C59" s="15" t="str">
        <f>Tracking!C67</f>
        <v>Hobbies</v>
      </c>
      <c r="D59" s="15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2">
        <f t="shared" si="10"/>
        <v>0</v>
      </c>
      <c r="AK59" s="8"/>
      <c r="AL59" s="8"/>
      <c r="AM59" s="8"/>
      <c r="AN59" s="8"/>
      <c r="AO59" s="8"/>
      <c r="AP59" s="8"/>
      <c r="AQ59" s="8"/>
    </row>
    <row r="60" spans="1:43" ht="12.75">
      <c r="A60" s="14"/>
      <c r="B60" s="3"/>
      <c r="C60" s="15" t="str">
        <f>Tracking!C68</f>
        <v>Travel/ Vacation</v>
      </c>
      <c r="D60" s="15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>
        <f t="shared" si="10"/>
        <v>0</v>
      </c>
      <c r="AK60" s="8"/>
      <c r="AL60" s="8"/>
      <c r="AM60" s="8"/>
      <c r="AN60" s="8"/>
      <c r="AO60" s="8"/>
      <c r="AP60" s="8"/>
      <c r="AQ60" s="8"/>
    </row>
    <row r="61" spans="1:43" ht="12.75">
      <c r="A61" s="14"/>
      <c r="B61" s="3"/>
      <c r="C61" s="15" t="str">
        <f>Tracking!C69</f>
        <v>Other</v>
      </c>
      <c r="D61" s="15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2">
        <f t="shared" si="10"/>
        <v>0</v>
      </c>
      <c r="AK61" s="8"/>
      <c r="AL61" s="8"/>
      <c r="AM61" s="8"/>
      <c r="AN61" s="8"/>
      <c r="AO61" s="8"/>
      <c r="AP61" s="8"/>
      <c r="AQ61" s="8"/>
    </row>
    <row r="62" spans="1:43" ht="12.75">
      <c r="A62" s="14"/>
      <c r="B62" s="3"/>
      <c r="C62" s="15" t="str">
        <f>Tracking!C70</f>
        <v>Other</v>
      </c>
      <c r="D62" s="15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2">
        <f t="shared" si="10"/>
        <v>0</v>
      </c>
      <c r="AK62" s="8"/>
      <c r="AL62" s="8"/>
      <c r="AM62" s="8"/>
      <c r="AN62" s="8"/>
      <c r="AO62" s="8"/>
      <c r="AP62" s="8"/>
      <c r="AQ62" s="8"/>
    </row>
    <row r="63" spans="1:43" ht="12.75">
      <c r="A63" s="14"/>
      <c r="B63" s="3"/>
      <c r="C63" s="15"/>
      <c r="D63" s="15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4"/>
      <c r="AK63" s="8"/>
      <c r="AL63" s="8"/>
      <c r="AM63" s="8"/>
      <c r="AN63" s="8"/>
      <c r="AO63" s="8"/>
      <c r="AP63" s="8"/>
      <c r="AQ63" s="8"/>
    </row>
    <row r="64" spans="1:43" ht="12.75">
      <c r="A64" s="14"/>
      <c r="B64" s="3" t="str">
        <f>Comparison!B72</f>
        <v>Miscellaneous</v>
      </c>
      <c r="C64" s="15"/>
      <c r="D64" s="15"/>
      <c r="E64" s="175">
        <f aca="true" t="shared" si="11" ref="E64:AJ64">SUM(E65:E76)</f>
        <v>0</v>
      </c>
      <c r="F64" s="175">
        <f t="shared" si="11"/>
        <v>0</v>
      </c>
      <c r="G64" s="175">
        <f t="shared" si="11"/>
        <v>0</v>
      </c>
      <c r="H64" s="175">
        <f t="shared" si="11"/>
        <v>0</v>
      </c>
      <c r="I64" s="175">
        <f t="shared" si="11"/>
        <v>0</v>
      </c>
      <c r="J64" s="175">
        <f t="shared" si="11"/>
        <v>0</v>
      </c>
      <c r="K64" s="175">
        <f t="shared" si="11"/>
        <v>0</v>
      </c>
      <c r="L64" s="175">
        <f t="shared" si="11"/>
        <v>0</v>
      </c>
      <c r="M64" s="175">
        <f t="shared" si="11"/>
        <v>0</v>
      </c>
      <c r="N64" s="175">
        <f t="shared" si="11"/>
        <v>0</v>
      </c>
      <c r="O64" s="175">
        <f t="shared" si="11"/>
        <v>0</v>
      </c>
      <c r="P64" s="175">
        <f t="shared" si="11"/>
        <v>0</v>
      </c>
      <c r="Q64" s="175">
        <f t="shared" si="11"/>
        <v>0</v>
      </c>
      <c r="R64" s="175">
        <f t="shared" si="11"/>
        <v>0</v>
      </c>
      <c r="S64" s="175">
        <f t="shared" si="11"/>
        <v>0</v>
      </c>
      <c r="T64" s="175">
        <f t="shared" si="11"/>
        <v>0</v>
      </c>
      <c r="U64" s="175">
        <f t="shared" si="11"/>
        <v>0</v>
      </c>
      <c r="V64" s="175">
        <f t="shared" si="11"/>
        <v>0</v>
      </c>
      <c r="W64" s="175">
        <f t="shared" si="11"/>
        <v>0</v>
      </c>
      <c r="X64" s="175">
        <f t="shared" si="11"/>
        <v>0</v>
      </c>
      <c r="Y64" s="175">
        <f t="shared" si="11"/>
        <v>0</v>
      </c>
      <c r="Z64" s="175">
        <f t="shared" si="11"/>
        <v>0</v>
      </c>
      <c r="AA64" s="175">
        <f t="shared" si="11"/>
        <v>0</v>
      </c>
      <c r="AB64" s="175">
        <f t="shared" si="11"/>
        <v>0</v>
      </c>
      <c r="AC64" s="175">
        <f t="shared" si="11"/>
        <v>0</v>
      </c>
      <c r="AD64" s="175">
        <f t="shared" si="11"/>
        <v>0</v>
      </c>
      <c r="AE64" s="175">
        <f t="shared" si="11"/>
        <v>0</v>
      </c>
      <c r="AF64" s="175">
        <f t="shared" si="11"/>
        <v>0</v>
      </c>
      <c r="AG64" s="175">
        <f t="shared" si="11"/>
        <v>0</v>
      </c>
      <c r="AH64" s="175">
        <f t="shared" si="11"/>
        <v>0</v>
      </c>
      <c r="AI64" s="175">
        <f t="shared" si="11"/>
        <v>0</v>
      </c>
      <c r="AJ64" s="176">
        <f t="shared" si="11"/>
        <v>0</v>
      </c>
      <c r="AK64" s="8"/>
      <c r="AL64" s="8"/>
      <c r="AM64" s="8"/>
      <c r="AN64" s="8"/>
      <c r="AO64" s="8"/>
      <c r="AP64" s="8"/>
      <c r="AQ64" s="8"/>
    </row>
    <row r="65" spans="1:43" ht="12.75">
      <c r="A65" s="14"/>
      <c r="B65" s="3"/>
      <c r="C65" s="15" t="str">
        <f>Tracking!C73</f>
        <v>Dry Cleaning</v>
      </c>
      <c r="D65" s="15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>
        <f aca="true" t="shared" si="12" ref="AJ65:AJ76">SUM(E65:AI65)</f>
        <v>0</v>
      </c>
      <c r="AK65" s="8"/>
      <c r="AL65" s="8"/>
      <c r="AM65" s="8"/>
      <c r="AN65" s="8"/>
      <c r="AO65" s="8"/>
      <c r="AP65" s="8"/>
      <c r="AQ65" s="8"/>
    </row>
    <row r="66" spans="1:43" ht="12.75">
      <c r="A66" s="14"/>
      <c r="B66" s="3"/>
      <c r="C66" s="15" t="str">
        <f>Tracking!C74</f>
        <v>New Clothes</v>
      </c>
      <c r="D66" s="15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2">
        <f t="shared" si="12"/>
        <v>0</v>
      </c>
      <c r="AK66" s="8"/>
      <c r="AL66" s="8"/>
      <c r="AM66" s="8"/>
      <c r="AN66" s="8"/>
      <c r="AO66" s="8"/>
      <c r="AP66" s="8"/>
      <c r="AQ66" s="8"/>
    </row>
    <row r="67" spans="1:43" ht="12.75">
      <c r="A67" s="14"/>
      <c r="B67" s="3"/>
      <c r="C67" s="15" t="str">
        <f>Tracking!C75</f>
        <v>Donations</v>
      </c>
      <c r="D67" s="15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>
        <f t="shared" si="12"/>
        <v>0</v>
      </c>
      <c r="AK67" s="8"/>
      <c r="AL67" s="8"/>
      <c r="AM67" s="8"/>
      <c r="AN67" s="8"/>
      <c r="AO67" s="8"/>
      <c r="AP67" s="8"/>
      <c r="AQ67" s="8"/>
    </row>
    <row r="68" spans="1:43" ht="12.75">
      <c r="A68" s="14"/>
      <c r="B68" s="3"/>
      <c r="C68" s="15" t="str">
        <f>Tracking!C76</f>
        <v>Child Care</v>
      </c>
      <c r="D68" s="15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2">
        <f t="shared" si="12"/>
        <v>0</v>
      </c>
      <c r="AK68" s="8"/>
      <c r="AL68" s="8"/>
      <c r="AM68" s="8"/>
      <c r="AN68" s="8"/>
      <c r="AO68" s="8"/>
      <c r="AP68" s="8"/>
      <c r="AQ68" s="8"/>
    </row>
    <row r="69" spans="1:43" ht="12.75">
      <c r="A69" s="14"/>
      <c r="B69" s="3"/>
      <c r="C69" s="15" t="str">
        <f>Tracking!C77</f>
        <v>Tuition</v>
      </c>
      <c r="D69" s="15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>
        <f t="shared" si="12"/>
        <v>0</v>
      </c>
      <c r="AK69" s="8"/>
      <c r="AL69" s="8"/>
      <c r="AM69" s="8"/>
      <c r="AN69" s="8"/>
      <c r="AO69" s="8"/>
      <c r="AP69" s="8"/>
      <c r="AQ69" s="8"/>
    </row>
    <row r="70" spans="1:43" ht="12.75">
      <c r="A70" s="14"/>
      <c r="B70" s="3"/>
      <c r="C70" s="15" t="str">
        <f>Tracking!C78</f>
        <v>College Loans</v>
      </c>
      <c r="D70" s="15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>
        <f t="shared" si="12"/>
        <v>0</v>
      </c>
      <c r="AK70" s="8"/>
      <c r="AL70" s="8"/>
      <c r="AM70" s="8"/>
      <c r="AN70" s="8"/>
      <c r="AO70" s="8"/>
      <c r="AP70" s="8"/>
      <c r="AQ70" s="8"/>
    </row>
    <row r="71" spans="1:43" ht="12.75">
      <c r="A71" s="14"/>
      <c r="B71" s="3"/>
      <c r="C71" s="15" t="str">
        <f>Tracking!C79</f>
        <v>Pocket Money</v>
      </c>
      <c r="D71" s="15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>
        <f t="shared" si="12"/>
        <v>0</v>
      </c>
      <c r="AK71" s="8"/>
      <c r="AL71" s="8"/>
      <c r="AM71" s="8"/>
      <c r="AN71" s="8"/>
      <c r="AO71" s="8"/>
      <c r="AP71" s="8"/>
      <c r="AQ71" s="8"/>
    </row>
    <row r="72" spans="1:43" ht="12.75">
      <c r="A72" s="14"/>
      <c r="B72" s="3"/>
      <c r="C72" s="15" t="str">
        <f>Tracking!C80</f>
        <v>Gifts</v>
      </c>
      <c r="D72" s="15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2">
        <f t="shared" si="12"/>
        <v>0</v>
      </c>
      <c r="AK72" s="8"/>
      <c r="AL72" s="8"/>
      <c r="AM72" s="8"/>
      <c r="AN72" s="8"/>
      <c r="AO72" s="8"/>
      <c r="AP72" s="8"/>
      <c r="AQ72" s="8"/>
    </row>
    <row r="73" spans="1:43" ht="12.75">
      <c r="A73" s="14"/>
      <c r="B73" s="3"/>
      <c r="C73" s="15" t="str">
        <f>Tracking!C81</f>
        <v>Credit Card</v>
      </c>
      <c r="D73" s="15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2">
        <f t="shared" si="12"/>
        <v>0</v>
      </c>
      <c r="AK73" s="8"/>
      <c r="AL73" s="8"/>
      <c r="AM73" s="8"/>
      <c r="AN73" s="8"/>
      <c r="AO73" s="8"/>
      <c r="AP73" s="8"/>
      <c r="AQ73" s="8"/>
    </row>
    <row r="74" spans="1:43" ht="12.75">
      <c r="A74" s="14"/>
      <c r="B74" s="3"/>
      <c r="C74" s="15" t="str">
        <f>Tracking!C82</f>
        <v>Other</v>
      </c>
      <c r="D74" s="15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2">
        <f t="shared" si="12"/>
        <v>0</v>
      </c>
      <c r="AK74" s="8"/>
      <c r="AL74" s="8"/>
      <c r="AM74" s="8"/>
      <c r="AN74" s="8"/>
      <c r="AO74" s="8"/>
      <c r="AP74" s="8"/>
      <c r="AQ74" s="8"/>
    </row>
    <row r="75" spans="1:43" ht="12.75">
      <c r="A75" s="14"/>
      <c r="B75" s="3"/>
      <c r="C75" s="15" t="str">
        <f>Tracking!C83</f>
        <v>Other</v>
      </c>
      <c r="D75" s="15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2">
        <f t="shared" si="12"/>
        <v>0</v>
      </c>
      <c r="AK75" s="8"/>
      <c r="AL75" s="8"/>
      <c r="AM75" s="8"/>
      <c r="AN75" s="8"/>
      <c r="AO75" s="8"/>
      <c r="AP75" s="8"/>
      <c r="AQ75" s="8"/>
    </row>
    <row r="76" spans="1:43" ht="12.75">
      <c r="A76" s="14"/>
      <c r="B76" s="3"/>
      <c r="C76" s="15" t="str">
        <f>Tracking!C84</f>
        <v>Other</v>
      </c>
      <c r="D76" s="15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2">
        <f t="shared" si="12"/>
        <v>0</v>
      </c>
      <c r="AK76" s="8"/>
      <c r="AL76" s="8"/>
      <c r="AM76" s="8"/>
      <c r="AN76" s="8"/>
      <c r="AO76" s="8"/>
      <c r="AP76" s="8"/>
      <c r="AQ76" s="8"/>
    </row>
    <row r="77" spans="1:43" ht="12.75">
      <c r="A77" s="14"/>
      <c r="B77" s="4"/>
      <c r="C77" s="17"/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8"/>
      <c r="AK77" s="8"/>
      <c r="AL77" s="8"/>
      <c r="AM77" s="8"/>
      <c r="AN77" s="8"/>
      <c r="AO77" s="8"/>
      <c r="AP77" s="8"/>
      <c r="AQ77" s="8"/>
    </row>
    <row r="78" spans="1:43" ht="12.75">
      <c r="A78" s="14"/>
      <c r="B78" s="14"/>
      <c r="C78" s="14"/>
      <c r="D78" s="3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8"/>
      <c r="AO78" s="8"/>
      <c r="AP78" s="8"/>
      <c r="AQ78" s="8"/>
    </row>
    <row r="79" spans="1:43" ht="12.75">
      <c r="A79" s="14"/>
      <c r="B79" s="14"/>
      <c r="C79" s="14"/>
      <c r="D79" s="3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8"/>
      <c r="AO79" s="8"/>
      <c r="AP79" s="8"/>
      <c r="AQ79" s="8"/>
    </row>
    <row r="80" spans="1:43" ht="12.75">
      <c r="A80" s="14"/>
      <c r="B80" s="14"/>
      <c r="C80" s="14"/>
      <c r="D80" s="3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8"/>
      <c r="AO80" s="8"/>
      <c r="AP80" s="8"/>
      <c r="AQ80" s="8"/>
    </row>
    <row r="81" spans="1:43" ht="12.75">
      <c r="A81" s="14"/>
      <c r="B81" s="14"/>
      <c r="C81" s="14"/>
      <c r="D81" s="3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8"/>
      <c r="AO81" s="8"/>
      <c r="AP81" s="8"/>
      <c r="AQ81" s="8"/>
    </row>
    <row r="82" spans="1:43" ht="12.75">
      <c r="A82" s="14"/>
      <c r="B82" s="14"/>
      <c r="C82" s="14"/>
      <c r="D82" s="3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8"/>
      <c r="AO82" s="8"/>
      <c r="AP82" s="8"/>
      <c r="AQ82" s="8"/>
    </row>
    <row r="83" spans="1:43" ht="12.75">
      <c r="A83" s="14"/>
      <c r="B83" s="14"/>
      <c r="C83" s="14"/>
      <c r="D83" s="3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8"/>
      <c r="AO83" s="8"/>
      <c r="AP83" s="8"/>
      <c r="AQ83" s="8"/>
    </row>
    <row r="84" spans="1:43" ht="12.75">
      <c r="A84" s="14"/>
      <c r="B84" s="14"/>
      <c r="C84" s="14"/>
      <c r="D84" s="3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8"/>
      <c r="AO84" s="8"/>
      <c r="AP84" s="8"/>
      <c r="AQ84" s="8"/>
    </row>
    <row r="85" spans="1:43" ht="12.75">
      <c r="A85" s="14"/>
      <c r="B85" s="14"/>
      <c r="C85" s="14"/>
      <c r="D85" s="3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8"/>
      <c r="AO85" s="8"/>
      <c r="AP85" s="8"/>
      <c r="AQ85" s="8"/>
    </row>
    <row r="86" spans="1:43" ht="12.75">
      <c r="A86" s="14"/>
      <c r="B86" s="14"/>
      <c r="C86" s="14"/>
      <c r="D86" s="3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8"/>
      <c r="AO86" s="8"/>
      <c r="AP86" s="8"/>
      <c r="AQ86" s="8"/>
    </row>
    <row r="87" spans="1:43" ht="12.75">
      <c r="A87" s="14"/>
      <c r="B87" s="14"/>
      <c r="C87" s="14"/>
      <c r="D87" s="3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8"/>
      <c r="AO87" s="8"/>
      <c r="AP87" s="8"/>
      <c r="AQ87" s="8"/>
    </row>
    <row r="88" spans="1:43" ht="12.75">
      <c r="A88" s="14"/>
      <c r="B88" s="14"/>
      <c r="C88" s="14"/>
      <c r="D88" s="3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8"/>
      <c r="AO88" s="8"/>
      <c r="AP88" s="8"/>
      <c r="AQ88" s="8"/>
    </row>
    <row r="89" spans="1:43" ht="12.75">
      <c r="A89" s="14"/>
      <c r="B89" s="14"/>
      <c r="C89" s="14"/>
      <c r="D89" s="3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8"/>
      <c r="AO89" s="8"/>
      <c r="AP89" s="8"/>
      <c r="AQ89" s="8"/>
    </row>
    <row r="90" spans="1:43" ht="12.75">
      <c r="A90" s="14"/>
      <c r="B90" s="14"/>
      <c r="C90" s="14"/>
      <c r="D90" s="3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8"/>
      <c r="AO90" s="8"/>
      <c r="AP90" s="8"/>
      <c r="AQ90" s="8"/>
    </row>
    <row r="91" spans="1:43" ht="12.75">
      <c r="A91" s="14"/>
      <c r="B91" s="14"/>
      <c r="C91" s="14"/>
      <c r="D91" s="3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8"/>
      <c r="AO91" s="8"/>
      <c r="AP91" s="8"/>
      <c r="AQ91" s="8"/>
    </row>
    <row r="92" spans="1:43" ht="12.75">
      <c r="A92" s="14"/>
      <c r="B92" s="14"/>
      <c r="C92" s="14"/>
      <c r="D92" s="3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8"/>
      <c r="AO92" s="8"/>
      <c r="AP92" s="8"/>
      <c r="AQ92" s="8"/>
    </row>
    <row r="93" spans="1:43" ht="12.75">
      <c r="A93" s="14"/>
      <c r="B93" s="8"/>
      <c r="C93" s="8"/>
      <c r="D93" s="2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12.75">
      <c r="A94" s="21"/>
      <c r="B94" s="8"/>
      <c r="C94" s="8"/>
      <c r="D94" s="2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12.75">
      <c r="A95" s="21"/>
      <c r="B95" s="8"/>
      <c r="C95" s="8"/>
      <c r="D95" s="2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12.75">
      <c r="A96" s="8"/>
      <c r="B96" s="8"/>
      <c r="C96" s="8"/>
      <c r="D96" s="2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ht="12.75">
      <c r="D97" s="34"/>
    </row>
    <row r="98" ht="12.75">
      <c r="D98" s="34"/>
    </row>
    <row r="99" ht="12.75">
      <c r="D99" s="34"/>
    </row>
  </sheetData>
  <sheetProtection password="9C9F" sheet="1" scenarios="1" formatCells="0" formatColumns="0" formatRows="0"/>
  <conditionalFormatting sqref="AB18:AC18">
    <cfRule type="expression" priority="1" dxfId="0" stopIfTrue="1">
      <formula>AB18&lt;0</formula>
    </cfRule>
  </conditionalFormatting>
  <printOptions/>
  <pageMargins left="0.45" right="0.52" top="0.51" bottom="0.53" header="0.5" footer="0.5"/>
  <pageSetup fitToHeight="1" fitToWidth="1" horizontalDpi="600" verticalDpi="600" orientation="landscape" scale="4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18"/>
    <pageSetUpPr fitToPage="1"/>
  </sheetPr>
  <dimension ref="A1:AQ99"/>
  <sheetViews>
    <sheetView showGridLines="0" showRowColHeaders="0" workbookViewId="0" topLeftCell="A1">
      <selection activeCell="D9" sqref="D9"/>
    </sheetView>
  </sheetViews>
  <sheetFormatPr defaultColWidth="9.140625" defaultRowHeight="12.75"/>
  <cols>
    <col min="1" max="1" width="3.28125" style="9" customWidth="1"/>
    <col min="2" max="2" width="2.00390625" style="9" customWidth="1"/>
    <col min="3" max="3" width="22.421875" style="9" customWidth="1"/>
    <col min="4" max="4" width="1.7109375" style="9" customWidth="1"/>
    <col min="5" max="35" width="7.421875" style="9" customWidth="1"/>
    <col min="36" max="16384" width="9.140625" style="9" customWidth="1"/>
  </cols>
  <sheetData>
    <row r="1" spans="1:43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3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2.75">
      <c r="A4" s="8"/>
      <c r="B4" s="8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27.75" customHeight="1">
      <c r="A5" s="8"/>
      <c r="B5" s="10"/>
      <c r="C5" s="2"/>
      <c r="D5" s="8"/>
      <c r="E5" s="25"/>
      <c r="F5" s="26"/>
      <c r="G5" s="50" t="s">
        <v>198</v>
      </c>
      <c r="H5" s="8"/>
      <c r="I5" s="8"/>
      <c r="J5" s="27"/>
      <c r="K5" s="28"/>
      <c r="L5" s="28"/>
      <c r="M5" s="2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13.5" customHeight="1">
      <c r="A6" s="8"/>
      <c r="B6" s="8"/>
      <c r="C6" s="8"/>
      <c r="D6" s="8"/>
      <c r="E6" s="8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7.5" customHeight="1">
      <c r="A7" s="14"/>
      <c r="B7" s="19"/>
      <c r="C7" s="20"/>
      <c r="D7" s="8"/>
      <c r="E7" s="20"/>
      <c r="F7" s="20"/>
      <c r="G7" s="2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22.5" customHeight="1">
      <c r="A8" s="14"/>
      <c r="B8" s="5"/>
      <c r="C8" s="12"/>
      <c r="D8" s="12"/>
      <c r="E8" s="6" t="s">
        <v>110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 t="s">
        <v>116</v>
      </c>
      <c r="L8" s="6" t="s">
        <v>117</v>
      </c>
      <c r="M8" s="6" t="s">
        <v>118</v>
      </c>
      <c r="N8" s="6" t="s">
        <v>119</v>
      </c>
      <c r="O8" s="6" t="s">
        <v>120</v>
      </c>
      <c r="P8" s="6" t="s">
        <v>121</v>
      </c>
      <c r="Q8" s="6" t="s">
        <v>122</v>
      </c>
      <c r="R8" s="6" t="s">
        <v>123</v>
      </c>
      <c r="S8" s="6" t="s">
        <v>124</v>
      </c>
      <c r="T8" s="6" t="s">
        <v>125</v>
      </c>
      <c r="U8" s="6" t="s">
        <v>126</v>
      </c>
      <c r="V8" s="6" t="s">
        <v>127</v>
      </c>
      <c r="W8" s="6" t="s">
        <v>128</v>
      </c>
      <c r="X8" s="6" t="s">
        <v>129</v>
      </c>
      <c r="Y8" s="6" t="s">
        <v>130</v>
      </c>
      <c r="Z8" s="6" t="s">
        <v>131</v>
      </c>
      <c r="AA8" s="6" t="s">
        <v>132</v>
      </c>
      <c r="AB8" s="6" t="s">
        <v>133</v>
      </c>
      <c r="AC8" s="6" t="s">
        <v>134</v>
      </c>
      <c r="AD8" s="6" t="s">
        <v>135</v>
      </c>
      <c r="AE8" s="6" t="s">
        <v>136</v>
      </c>
      <c r="AF8" s="6" t="s">
        <v>137</v>
      </c>
      <c r="AG8" s="6" t="s">
        <v>138</v>
      </c>
      <c r="AH8" s="6" t="s">
        <v>139</v>
      </c>
      <c r="AI8" s="6" t="s">
        <v>140</v>
      </c>
      <c r="AJ8" s="7" t="s">
        <v>100</v>
      </c>
      <c r="AK8" s="8"/>
      <c r="AL8" s="8"/>
      <c r="AM8" s="8"/>
      <c r="AN8" s="8"/>
      <c r="AO8" s="8"/>
      <c r="AP8" s="8"/>
      <c r="AQ8" s="8"/>
    </row>
    <row r="9" spans="1:43" ht="14.25" customHeight="1">
      <c r="A9" s="14"/>
      <c r="B9" s="13" t="s">
        <v>141</v>
      </c>
      <c r="C9" s="31"/>
      <c r="D9" s="32"/>
      <c r="E9" s="167">
        <f aca="true" t="shared" si="0" ref="E9:AJ9">E10+E20+E32+E43+E52+E64</f>
        <v>0</v>
      </c>
      <c r="F9" s="167">
        <f t="shared" si="0"/>
        <v>0</v>
      </c>
      <c r="G9" s="167">
        <f t="shared" si="0"/>
        <v>0</v>
      </c>
      <c r="H9" s="167">
        <f t="shared" si="0"/>
        <v>0</v>
      </c>
      <c r="I9" s="167">
        <f t="shared" si="0"/>
        <v>0</v>
      </c>
      <c r="J9" s="167">
        <f t="shared" si="0"/>
        <v>0</v>
      </c>
      <c r="K9" s="167">
        <f t="shared" si="0"/>
        <v>0</v>
      </c>
      <c r="L9" s="167">
        <f t="shared" si="0"/>
        <v>0</v>
      </c>
      <c r="M9" s="167">
        <f t="shared" si="0"/>
        <v>0</v>
      </c>
      <c r="N9" s="167">
        <f t="shared" si="0"/>
        <v>0</v>
      </c>
      <c r="O9" s="167">
        <f t="shared" si="0"/>
        <v>0</v>
      </c>
      <c r="P9" s="167">
        <f t="shared" si="0"/>
        <v>0</v>
      </c>
      <c r="Q9" s="167">
        <f t="shared" si="0"/>
        <v>0</v>
      </c>
      <c r="R9" s="167">
        <f t="shared" si="0"/>
        <v>0</v>
      </c>
      <c r="S9" s="167">
        <f t="shared" si="0"/>
        <v>0</v>
      </c>
      <c r="T9" s="167">
        <f t="shared" si="0"/>
        <v>0</v>
      </c>
      <c r="U9" s="167">
        <f t="shared" si="0"/>
        <v>0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  <c r="AH9" s="167">
        <f t="shared" si="0"/>
        <v>0</v>
      </c>
      <c r="AI9" s="167">
        <f t="shared" si="0"/>
        <v>0</v>
      </c>
      <c r="AJ9" s="168">
        <f t="shared" si="0"/>
        <v>0</v>
      </c>
      <c r="AK9" s="8"/>
      <c r="AL9" s="8"/>
      <c r="AM9" s="8"/>
      <c r="AN9" s="8"/>
      <c r="AO9" s="8"/>
      <c r="AP9" s="8"/>
      <c r="AQ9" s="8"/>
    </row>
    <row r="10" spans="1:43" ht="17.25" customHeight="1">
      <c r="A10" s="14"/>
      <c r="B10" s="3" t="str">
        <f>Comparison!B18</f>
        <v>Transportation</v>
      </c>
      <c r="C10" s="15"/>
      <c r="D10" s="15"/>
      <c r="E10" s="169">
        <f aca="true" t="shared" si="1" ref="E10:AJ10">SUM(E11:E18)</f>
        <v>0</v>
      </c>
      <c r="F10" s="169">
        <f t="shared" si="1"/>
        <v>0</v>
      </c>
      <c r="G10" s="169">
        <f t="shared" si="1"/>
        <v>0</v>
      </c>
      <c r="H10" s="169">
        <f t="shared" si="1"/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  <c r="L10" s="169">
        <f t="shared" si="1"/>
        <v>0</v>
      </c>
      <c r="M10" s="169">
        <f t="shared" si="1"/>
        <v>0</v>
      </c>
      <c r="N10" s="169">
        <f t="shared" si="1"/>
        <v>0</v>
      </c>
      <c r="O10" s="169">
        <f t="shared" si="1"/>
        <v>0</v>
      </c>
      <c r="P10" s="169">
        <f t="shared" si="1"/>
        <v>0</v>
      </c>
      <c r="Q10" s="169">
        <f t="shared" si="1"/>
        <v>0</v>
      </c>
      <c r="R10" s="169">
        <f t="shared" si="1"/>
        <v>0</v>
      </c>
      <c r="S10" s="169">
        <f t="shared" si="1"/>
        <v>0</v>
      </c>
      <c r="T10" s="169">
        <f t="shared" si="1"/>
        <v>0</v>
      </c>
      <c r="U10" s="169">
        <f t="shared" si="1"/>
        <v>0</v>
      </c>
      <c r="V10" s="169">
        <f t="shared" si="1"/>
        <v>0</v>
      </c>
      <c r="W10" s="169">
        <f t="shared" si="1"/>
        <v>0</v>
      </c>
      <c r="X10" s="169">
        <f t="shared" si="1"/>
        <v>0</v>
      </c>
      <c r="Y10" s="169">
        <f t="shared" si="1"/>
        <v>0</v>
      </c>
      <c r="Z10" s="169">
        <f t="shared" si="1"/>
        <v>0</v>
      </c>
      <c r="AA10" s="169">
        <f t="shared" si="1"/>
        <v>0</v>
      </c>
      <c r="AB10" s="169">
        <f t="shared" si="1"/>
        <v>0</v>
      </c>
      <c r="AC10" s="169">
        <f t="shared" si="1"/>
        <v>0</v>
      </c>
      <c r="AD10" s="169">
        <f t="shared" si="1"/>
        <v>0</v>
      </c>
      <c r="AE10" s="169">
        <f t="shared" si="1"/>
        <v>0</v>
      </c>
      <c r="AF10" s="169">
        <f t="shared" si="1"/>
        <v>0</v>
      </c>
      <c r="AG10" s="169">
        <f t="shared" si="1"/>
        <v>0</v>
      </c>
      <c r="AH10" s="169">
        <f t="shared" si="1"/>
        <v>0</v>
      </c>
      <c r="AI10" s="169">
        <f t="shared" si="1"/>
        <v>0</v>
      </c>
      <c r="AJ10" s="170">
        <f t="shared" si="1"/>
        <v>0</v>
      </c>
      <c r="AK10" s="8"/>
      <c r="AL10" s="8"/>
      <c r="AM10" s="8"/>
      <c r="AN10" s="8"/>
      <c r="AO10" s="8"/>
      <c r="AP10" s="8"/>
      <c r="AQ10" s="8"/>
    </row>
    <row r="11" spans="1:43" ht="12.75">
      <c r="A11" s="14"/>
      <c r="B11" s="3"/>
      <c r="C11" s="15" t="str">
        <f>Tracking!C19</f>
        <v>Auto Loan/Lease</v>
      </c>
      <c r="D11" s="15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2">
        <f aca="true" t="shared" si="2" ref="AJ11:AJ18">SUM(E11:AI11)</f>
        <v>0</v>
      </c>
      <c r="AK11" s="8"/>
      <c r="AL11" s="8"/>
      <c r="AM11" s="8"/>
      <c r="AN11" s="8"/>
      <c r="AO11" s="8"/>
      <c r="AP11" s="8"/>
      <c r="AQ11" s="8"/>
    </row>
    <row r="12" spans="1:43" ht="12.75">
      <c r="A12" s="14"/>
      <c r="B12" s="3"/>
      <c r="C12" s="15" t="str">
        <f>Tracking!C20</f>
        <v>Insurance </v>
      </c>
      <c r="D12" s="15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2">
        <f t="shared" si="2"/>
        <v>0</v>
      </c>
      <c r="AK12" s="8"/>
      <c r="AL12" s="8"/>
      <c r="AM12" s="8"/>
      <c r="AN12" s="8"/>
      <c r="AO12" s="8"/>
      <c r="AP12" s="8"/>
      <c r="AQ12" s="8"/>
    </row>
    <row r="13" spans="1:43" ht="12.75">
      <c r="A13" s="14"/>
      <c r="B13" s="3"/>
      <c r="C13" s="15" t="str">
        <f>Tracking!C21</f>
        <v>Gas </v>
      </c>
      <c r="D13" s="15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2">
        <f t="shared" si="2"/>
        <v>0</v>
      </c>
      <c r="AK13" s="8"/>
      <c r="AL13" s="8"/>
      <c r="AM13" s="8"/>
      <c r="AN13" s="8"/>
      <c r="AO13" s="8"/>
      <c r="AP13" s="8"/>
      <c r="AQ13" s="8"/>
    </row>
    <row r="14" spans="1:43" ht="12.75">
      <c r="A14" s="14"/>
      <c r="B14" s="3"/>
      <c r="C14" s="15" t="str">
        <f>Tracking!C22</f>
        <v>Maintenance </v>
      </c>
      <c r="D14" s="15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2">
        <f t="shared" si="2"/>
        <v>0</v>
      </c>
      <c r="AK14" s="8"/>
      <c r="AL14" s="8"/>
      <c r="AM14" s="8"/>
      <c r="AN14" s="8"/>
      <c r="AO14" s="8"/>
      <c r="AP14" s="8"/>
      <c r="AQ14" s="8"/>
    </row>
    <row r="15" spans="1:43" ht="12.75">
      <c r="A15" s="14"/>
      <c r="B15" s="3"/>
      <c r="C15" s="15" t="str">
        <f>Tracking!C23</f>
        <v>Registration/Inspection</v>
      </c>
      <c r="D15" s="15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2">
        <f t="shared" si="2"/>
        <v>0</v>
      </c>
      <c r="AK15" s="8"/>
      <c r="AL15" s="8"/>
      <c r="AM15" s="8"/>
      <c r="AN15" s="8"/>
      <c r="AO15" s="8"/>
      <c r="AP15" s="8"/>
      <c r="AQ15" s="8"/>
    </row>
    <row r="16" spans="1:43" ht="12.75">
      <c r="A16" s="14"/>
      <c r="B16" s="3"/>
      <c r="C16" s="15" t="str">
        <f>Tracking!C24</f>
        <v>Bus/ Train</v>
      </c>
      <c r="D16" s="15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2">
        <f t="shared" si="2"/>
        <v>0</v>
      </c>
      <c r="AK16" s="8"/>
      <c r="AL16" s="8"/>
      <c r="AM16" s="8"/>
      <c r="AN16" s="8"/>
      <c r="AO16" s="8"/>
      <c r="AP16" s="8"/>
      <c r="AQ16" s="8"/>
    </row>
    <row r="17" spans="1:43" ht="12.75">
      <c r="A17" s="14"/>
      <c r="B17" s="3"/>
      <c r="C17" s="15" t="str">
        <f>Tracking!C25</f>
        <v>Other</v>
      </c>
      <c r="D17" s="15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2">
        <f t="shared" si="2"/>
        <v>0</v>
      </c>
      <c r="AK17" s="8"/>
      <c r="AL17" s="8"/>
      <c r="AM17" s="8"/>
      <c r="AN17" s="8"/>
      <c r="AO17" s="8"/>
      <c r="AP17" s="8"/>
      <c r="AQ17" s="8"/>
    </row>
    <row r="18" spans="1:43" ht="12.75">
      <c r="A18" s="14"/>
      <c r="B18" s="3"/>
      <c r="C18" s="15" t="str">
        <f>Tracking!C26</f>
        <v>Other</v>
      </c>
      <c r="D18" s="15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>
        <f t="shared" si="2"/>
        <v>0</v>
      </c>
      <c r="AK18" s="8"/>
      <c r="AL18" s="8"/>
      <c r="AM18" s="8"/>
      <c r="AN18" s="8"/>
      <c r="AO18" s="8"/>
      <c r="AP18" s="8"/>
      <c r="AQ18" s="8"/>
    </row>
    <row r="19" spans="1:43" ht="12.75">
      <c r="A19" s="14"/>
      <c r="B19" s="3"/>
      <c r="C19" s="15"/>
      <c r="D19" s="15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4"/>
      <c r="AK19" s="8"/>
      <c r="AL19" s="8"/>
      <c r="AM19" s="8"/>
      <c r="AN19" s="8"/>
      <c r="AO19" s="8"/>
      <c r="AP19" s="8"/>
      <c r="AQ19" s="8"/>
    </row>
    <row r="20" spans="1:43" ht="12.75">
      <c r="A20" s="14"/>
      <c r="B20" s="3" t="str">
        <f>Comparison!B28</f>
        <v>Home</v>
      </c>
      <c r="C20" s="15"/>
      <c r="D20" s="15"/>
      <c r="E20" s="175">
        <f aca="true" t="shared" si="3" ref="E20:AJ20">SUM(E21:E30)</f>
        <v>0</v>
      </c>
      <c r="F20" s="175">
        <f t="shared" si="3"/>
        <v>0</v>
      </c>
      <c r="G20" s="175">
        <f t="shared" si="3"/>
        <v>0</v>
      </c>
      <c r="H20" s="175">
        <f t="shared" si="3"/>
        <v>0</v>
      </c>
      <c r="I20" s="175">
        <f t="shared" si="3"/>
        <v>0</v>
      </c>
      <c r="J20" s="175">
        <f t="shared" si="3"/>
        <v>0</v>
      </c>
      <c r="K20" s="175">
        <f t="shared" si="3"/>
        <v>0</v>
      </c>
      <c r="L20" s="175">
        <f t="shared" si="3"/>
        <v>0</v>
      </c>
      <c r="M20" s="175">
        <f t="shared" si="3"/>
        <v>0</v>
      </c>
      <c r="N20" s="175">
        <f t="shared" si="3"/>
        <v>0</v>
      </c>
      <c r="O20" s="175">
        <f t="shared" si="3"/>
        <v>0</v>
      </c>
      <c r="P20" s="175">
        <f t="shared" si="3"/>
        <v>0</v>
      </c>
      <c r="Q20" s="175">
        <f t="shared" si="3"/>
        <v>0</v>
      </c>
      <c r="R20" s="175">
        <f t="shared" si="3"/>
        <v>0</v>
      </c>
      <c r="S20" s="175">
        <f t="shared" si="3"/>
        <v>0</v>
      </c>
      <c r="T20" s="175">
        <f t="shared" si="3"/>
        <v>0</v>
      </c>
      <c r="U20" s="175">
        <f t="shared" si="3"/>
        <v>0</v>
      </c>
      <c r="V20" s="175">
        <f t="shared" si="3"/>
        <v>0</v>
      </c>
      <c r="W20" s="175">
        <f t="shared" si="3"/>
        <v>0</v>
      </c>
      <c r="X20" s="175">
        <f t="shared" si="3"/>
        <v>0</v>
      </c>
      <c r="Y20" s="175">
        <f t="shared" si="3"/>
        <v>0</v>
      </c>
      <c r="Z20" s="175">
        <f t="shared" si="3"/>
        <v>0</v>
      </c>
      <c r="AA20" s="175">
        <f t="shared" si="3"/>
        <v>0</v>
      </c>
      <c r="AB20" s="175">
        <f t="shared" si="3"/>
        <v>0</v>
      </c>
      <c r="AC20" s="175">
        <f t="shared" si="3"/>
        <v>0</v>
      </c>
      <c r="AD20" s="175">
        <f t="shared" si="3"/>
        <v>0</v>
      </c>
      <c r="AE20" s="175">
        <f t="shared" si="3"/>
        <v>0</v>
      </c>
      <c r="AF20" s="175">
        <f t="shared" si="3"/>
        <v>0</v>
      </c>
      <c r="AG20" s="175">
        <f t="shared" si="3"/>
        <v>0</v>
      </c>
      <c r="AH20" s="175">
        <f t="shared" si="3"/>
        <v>0</v>
      </c>
      <c r="AI20" s="175">
        <f t="shared" si="3"/>
        <v>0</v>
      </c>
      <c r="AJ20" s="176">
        <f t="shared" si="3"/>
        <v>0</v>
      </c>
      <c r="AK20" s="8"/>
      <c r="AL20" s="8"/>
      <c r="AM20" s="8"/>
      <c r="AN20" s="8"/>
      <c r="AO20" s="8"/>
      <c r="AP20" s="8"/>
      <c r="AQ20" s="8"/>
    </row>
    <row r="21" spans="1:43" ht="12.75">
      <c r="A21" s="14"/>
      <c r="B21" s="3"/>
      <c r="C21" s="15" t="str">
        <f>Tracking!C29</f>
        <v>Mortgage</v>
      </c>
      <c r="D21" s="15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>
        <f aca="true" t="shared" si="4" ref="AJ21:AJ30">SUM(E21:AI21)</f>
        <v>0</v>
      </c>
      <c r="AK21" s="8"/>
      <c r="AL21" s="8"/>
      <c r="AM21" s="8"/>
      <c r="AN21" s="8"/>
      <c r="AO21" s="8"/>
      <c r="AP21" s="8"/>
      <c r="AQ21" s="8"/>
    </row>
    <row r="22" spans="1:43" ht="12.75">
      <c r="A22" s="14"/>
      <c r="B22" s="3"/>
      <c r="C22" s="15" t="str">
        <f>Tracking!C30</f>
        <v>Rent</v>
      </c>
      <c r="D22" s="15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2">
        <f t="shared" si="4"/>
        <v>0</v>
      </c>
      <c r="AK22" s="8"/>
      <c r="AL22" s="8"/>
      <c r="AM22" s="8"/>
      <c r="AN22" s="8"/>
      <c r="AO22" s="8"/>
      <c r="AP22" s="8"/>
      <c r="AQ22" s="8"/>
    </row>
    <row r="23" spans="1:43" ht="12.75">
      <c r="A23" s="14"/>
      <c r="B23" s="3"/>
      <c r="C23" s="15" t="str">
        <f>Tracking!C31</f>
        <v>Maintenance</v>
      </c>
      <c r="D23" s="15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2">
        <f t="shared" si="4"/>
        <v>0</v>
      </c>
      <c r="AK23" s="8"/>
      <c r="AL23" s="8"/>
      <c r="AM23" s="8"/>
      <c r="AN23" s="8"/>
      <c r="AO23" s="8"/>
      <c r="AP23" s="8"/>
      <c r="AQ23" s="8"/>
    </row>
    <row r="24" spans="1:43" ht="12.75">
      <c r="A24" s="14"/>
      <c r="B24" s="3"/>
      <c r="C24" s="15" t="str">
        <f>Tracking!C32</f>
        <v>Insurance</v>
      </c>
      <c r="D24" s="15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2">
        <f t="shared" si="4"/>
        <v>0</v>
      </c>
      <c r="AK24" s="8"/>
      <c r="AL24" s="8"/>
      <c r="AM24" s="8"/>
      <c r="AN24" s="8"/>
      <c r="AO24" s="8"/>
      <c r="AP24" s="8"/>
      <c r="AQ24" s="8"/>
    </row>
    <row r="25" spans="1:43" ht="12.75">
      <c r="A25" s="14"/>
      <c r="B25" s="3"/>
      <c r="C25" s="15" t="str">
        <f>Tracking!C33</f>
        <v>Furniture</v>
      </c>
      <c r="D25" s="15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2">
        <f t="shared" si="4"/>
        <v>0</v>
      </c>
      <c r="AK25" s="8"/>
      <c r="AL25" s="8"/>
      <c r="AM25" s="8"/>
      <c r="AN25" s="8"/>
      <c r="AO25" s="8"/>
      <c r="AP25" s="8"/>
      <c r="AQ25" s="8"/>
    </row>
    <row r="26" spans="1:43" ht="12.75">
      <c r="A26" s="14"/>
      <c r="B26" s="3"/>
      <c r="C26" s="15" t="str">
        <f>Tracking!C34</f>
        <v>Household Supplies</v>
      </c>
      <c r="D26" s="15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2">
        <f t="shared" si="4"/>
        <v>0</v>
      </c>
      <c r="AK26" s="8"/>
      <c r="AL26" s="8"/>
      <c r="AM26" s="8"/>
      <c r="AN26" s="8"/>
      <c r="AO26" s="8"/>
      <c r="AP26" s="8"/>
      <c r="AQ26" s="8"/>
    </row>
    <row r="27" spans="1:43" ht="12.75">
      <c r="A27" s="14"/>
      <c r="B27" s="3"/>
      <c r="C27" s="15" t="str">
        <f>Tracking!C35</f>
        <v>Groceries</v>
      </c>
      <c r="D27" s="15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2">
        <f t="shared" si="4"/>
        <v>0</v>
      </c>
      <c r="AK27" s="8"/>
      <c r="AL27" s="8"/>
      <c r="AM27" s="8"/>
      <c r="AN27" s="8"/>
      <c r="AO27" s="8"/>
      <c r="AP27" s="8"/>
      <c r="AQ27" s="8"/>
    </row>
    <row r="28" spans="1:43" ht="12.75">
      <c r="A28" s="14"/>
      <c r="B28" s="3"/>
      <c r="C28" s="15" t="str">
        <f>Tracking!C36</f>
        <v>Real Estate Tax</v>
      </c>
      <c r="D28" s="15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2">
        <f t="shared" si="4"/>
        <v>0</v>
      </c>
      <c r="AK28" s="8"/>
      <c r="AL28" s="8"/>
      <c r="AM28" s="8"/>
      <c r="AN28" s="8"/>
      <c r="AO28" s="8"/>
      <c r="AP28" s="8"/>
      <c r="AQ28" s="8"/>
    </row>
    <row r="29" spans="1:43" ht="12.75">
      <c r="A29" s="14"/>
      <c r="B29" s="3"/>
      <c r="C29" s="15" t="str">
        <f>Tracking!C37</f>
        <v>Other</v>
      </c>
      <c r="D29" s="15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2">
        <f t="shared" si="4"/>
        <v>0</v>
      </c>
      <c r="AK29" s="8"/>
      <c r="AL29" s="8"/>
      <c r="AM29" s="8"/>
      <c r="AN29" s="8"/>
      <c r="AO29" s="8"/>
      <c r="AP29" s="8"/>
      <c r="AQ29" s="8"/>
    </row>
    <row r="30" spans="1:43" ht="12.75">
      <c r="A30" s="14"/>
      <c r="B30" s="3"/>
      <c r="C30" s="15" t="str">
        <f>Tracking!C38</f>
        <v>Other</v>
      </c>
      <c r="D30" s="15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2">
        <f t="shared" si="4"/>
        <v>0</v>
      </c>
      <c r="AK30" s="8"/>
      <c r="AL30" s="8"/>
      <c r="AM30" s="8"/>
      <c r="AN30" s="8"/>
      <c r="AO30" s="8"/>
      <c r="AP30" s="8"/>
      <c r="AQ30" s="8"/>
    </row>
    <row r="31" spans="1:43" ht="12.75">
      <c r="A31" s="14"/>
      <c r="B31" s="3"/>
      <c r="C31" s="15"/>
      <c r="D31" s="15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4"/>
      <c r="AK31" s="8"/>
      <c r="AL31" s="8"/>
      <c r="AM31" s="8"/>
      <c r="AN31" s="8"/>
      <c r="AO31" s="8"/>
      <c r="AP31" s="8"/>
      <c r="AQ31" s="8"/>
    </row>
    <row r="32" spans="1:43" ht="12.75">
      <c r="A32" s="14"/>
      <c r="B32" s="3" t="str">
        <f>Comparison!B40</f>
        <v>Utilities</v>
      </c>
      <c r="C32" s="15"/>
      <c r="D32" s="15"/>
      <c r="E32" s="175">
        <f aca="true" t="shared" si="5" ref="E32:AJ32">SUM(E33:E41)</f>
        <v>0</v>
      </c>
      <c r="F32" s="175">
        <f t="shared" si="5"/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175">
        <f t="shared" si="5"/>
        <v>0</v>
      </c>
      <c r="T32" s="175">
        <f t="shared" si="5"/>
        <v>0</v>
      </c>
      <c r="U32" s="175">
        <f t="shared" si="5"/>
        <v>0</v>
      </c>
      <c r="V32" s="175">
        <f t="shared" si="5"/>
        <v>0</v>
      </c>
      <c r="W32" s="175">
        <f t="shared" si="5"/>
        <v>0</v>
      </c>
      <c r="X32" s="175">
        <f t="shared" si="5"/>
        <v>0</v>
      </c>
      <c r="Y32" s="175">
        <f t="shared" si="5"/>
        <v>0</v>
      </c>
      <c r="Z32" s="175">
        <f t="shared" si="5"/>
        <v>0</v>
      </c>
      <c r="AA32" s="175">
        <f t="shared" si="5"/>
        <v>0</v>
      </c>
      <c r="AB32" s="175">
        <f t="shared" si="5"/>
        <v>0</v>
      </c>
      <c r="AC32" s="175">
        <f t="shared" si="5"/>
        <v>0</v>
      </c>
      <c r="AD32" s="175">
        <f t="shared" si="5"/>
        <v>0</v>
      </c>
      <c r="AE32" s="175">
        <f t="shared" si="5"/>
        <v>0</v>
      </c>
      <c r="AF32" s="175">
        <f t="shared" si="5"/>
        <v>0</v>
      </c>
      <c r="AG32" s="175">
        <f t="shared" si="5"/>
        <v>0</v>
      </c>
      <c r="AH32" s="175">
        <f t="shared" si="5"/>
        <v>0</v>
      </c>
      <c r="AI32" s="175">
        <f t="shared" si="5"/>
        <v>0</v>
      </c>
      <c r="AJ32" s="176">
        <f t="shared" si="5"/>
        <v>0</v>
      </c>
      <c r="AK32" s="8"/>
      <c r="AL32" s="8"/>
      <c r="AM32" s="8"/>
      <c r="AN32" s="8"/>
      <c r="AO32" s="8"/>
      <c r="AP32" s="8"/>
      <c r="AQ32" s="8"/>
    </row>
    <row r="33" spans="1:43" ht="12.75">
      <c r="A33" s="14"/>
      <c r="B33" s="3"/>
      <c r="C33" s="15" t="str">
        <f>Tracking!C41</f>
        <v>Phone - Home</v>
      </c>
      <c r="D33" s="15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2">
        <f aca="true" t="shared" si="6" ref="AJ33:AJ41">SUM(E33:AI33)</f>
        <v>0</v>
      </c>
      <c r="AK33" s="8"/>
      <c r="AL33" s="8"/>
      <c r="AM33" s="8"/>
      <c r="AN33" s="8"/>
      <c r="AO33" s="8"/>
      <c r="AP33" s="8"/>
      <c r="AQ33" s="8"/>
    </row>
    <row r="34" spans="1:43" ht="12.75">
      <c r="A34" s="14"/>
      <c r="B34" s="3"/>
      <c r="C34" s="15" t="str">
        <f>Tracking!C42</f>
        <v>Phone - Cell</v>
      </c>
      <c r="D34" s="15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>
        <f t="shared" si="6"/>
        <v>0</v>
      </c>
      <c r="AK34" s="8"/>
      <c r="AL34" s="8"/>
      <c r="AM34" s="8"/>
      <c r="AN34" s="8"/>
      <c r="AO34" s="8"/>
      <c r="AP34" s="8"/>
      <c r="AQ34" s="8"/>
    </row>
    <row r="35" spans="1:43" ht="12.75">
      <c r="A35" s="14"/>
      <c r="B35" s="3"/>
      <c r="C35" s="15" t="str">
        <f>Tracking!C43</f>
        <v>Cable</v>
      </c>
      <c r="D35" s="15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2">
        <f t="shared" si="6"/>
        <v>0</v>
      </c>
      <c r="AK35" s="8"/>
      <c r="AL35" s="8"/>
      <c r="AM35" s="8"/>
      <c r="AN35" s="8"/>
      <c r="AO35" s="8"/>
      <c r="AP35" s="8"/>
      <c r="AQ35" s="8"/>
    </row>
    <row r="36" spans="1:43" ht="12.75">
      <c r="A36" s="14"/>
      <c r="B36" s="3"/>
      <c r="C36" s="15" t="str">
        <f>Tracking!C44</f>
        <v>Gas</v>
      </c>
      <c r="D36" s="15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2">
        <f t="shared" si="6"/>
        <v>0</v>
      </c>
      <c r="AK36" s="8"/>
      <c r="AL36" s="8"/>
      <c r="AM36" s="8"/>
      <c r="AN36" s="8"/>
      <c r="AO36" s="8"/>
      <c r="AP36" s="8"/>
      <c r="AQ36" s="8"/>
    </row>
    <row r="37" spans="1:43" ht="12.75">
      <c r="A37" s="14"/>
      <c r="B37" s="3"/>
      <c r="C37" s="15" t="str">
        <f>Tracking!C45</f>
        <v>Water</v>
      </c>
      <c r="D37" s="15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>
        <f t="shared" si="6"/>
        <v>0</v>
      </c>
      <c r="AK37" s="8"/>
      <c r="AL37" s="8"/>
      <c r="AM37" s="8"/>
      <c r="AN37" s="8"/>
      <c r="AO37" s="8"/>
      <c r="AP37" s="8"/>
      <c r="AQ37" s="8"/>
    </row>
    <row r="38" spans="1:43" ht="12.75">
      <c r="A38" s="14"/>
      <c r="B38" s="3"/>
      <c r="C38" s="15" t="str">
        <f>Tracking!C46</f>
        <v>Electricity</v>
      </c>
      <c r="D38" s="15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>
        <f t="shared" si="6"/>
        <v>0</v>
      </c>
      <c r="AK38" s="8"/>
      <c r="AL38" s="8"/>
      <c r="AM38" s="8"/>
      <c r="AN38" s="8"/>
      <c r="AO38" s="8"/>
      <c r="AP38" s="8"/>
      <c r="AQ38" s="8"/>
    </row>
    <row r="39" spans="1:43" ht="12.75">
      <c r="A39" s="14"/>
      <c r="B39" s="3"/>
      <c r="C39" s="15" t="str">
        <f>Tracking!C47</f>
        <v>Internet</v>
      </c>
      <c r="D39" s="15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>
        <f t="shared" si="6"/>
        <v>0</v>
      </c>
      <c r="AK39" s="8"/>
      <c r="AL39" s="8"/>
      <c r="AM39" s="8"/>
      <c r="AN39" s="8"/>
      <c r="AO39" s="8"/>
      <c r="AP39" s="8"/>
      <c r="AQ39" s="8"/>
    </row>
    <row r="40" spans="1:43" ht="12.75">
      <c r="A40" s="14"/>
      <c r="B40" s="3"/>
      <c r="C40" s="15" t="str">
        <f>Tracking!C48</f>
        <v>Other</v>
      </c>
      <c r="D40" s="15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>
        <f t="shared" si="6"/>
        <v>0</v>
      </c>
      <c r="AK40" s="8"/>
      <c r="AL40" s="8"/>
      <c r="AM40" s="8"/>
      <c r="AN40" s="8"/>
      <c r="AO40" s="8"/>
      <c r="AP40" s="8"/>
      <c r="AQ40" s="8"/>
    </row>
    <row r="41" spans="1:43" ht="12.75">
      <c r="A41" s="14"/>
      <c r="B41" s="3"/>
      <c r="C41" s="15" t="str">
        <f>Tracking!C49</f>
        <v>Other</v>
      </c>
      <c r="D41" s="15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>
        <f t="shared" si="6"/>
        <v>0</v>
      </c>
      <c r="AK41" s="8"/>
      <c r="AL41" s="8"/>
      <c r="AM41" s="8"/>
      <c r="AN41" s="8"/>
      <c r="AO41" s="8"/>
      <c r="AP41" s="8"/>
      <c r="AQ41" s="8"/>
    </row>
    <row r="42" spans="1:43" ht="12.75">
      <c r="A42" s="14"/>
      <c r="B42" s="3"/>
      <c r="C42" s="15"/>
      <c r="D42" s="15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8"/>
      <c r="AL42" s="8"/>
      <c r="AM42" s="8"/>
      <c r="AN42" s="8"/>
      <c r="AO42" s="8"/>
      <c r="AP42" s="8"/>
      <c r="AQ42" s="8"/>
    </row>
    <row r="43" spans="1:43" ht="12.75">
      <c r="A43" s="14"/>
      <c r="B43" s="3" t="str">
        <f>Comparison!B51</f>
        <v>Health</v>
      </c>
      <c r="C43" s="15"/>
      <c r="D43" s="15"/>
      <c r="E43" s="175">
        <f aca="true" t="shared" si="7" ref="E43:AJ43">SUM(E44:E50)</f>
        <v>0</v>
      </c>
      <c r="F43" s="175">
        <f t="shared" si="7"/>
        <v>0</v>
      </c>
      <c r="G43" s="175">
        <f t="shared" si="7"/>
        <v>0</v>
      </c>
      <c r="H43" s="175">
        <f t="shared" si="7"/>
        <v>0</v>
      </c>
      <c r="I43" s="175">
        <f t="shared" si="7"/>
        <v>0</v>
      </c>
      <c r="J43" s="175">
        <f t="shared" si="7"/>
        <v>0</v>
      </c>
      <c r="K43" s="175">
        <f t="shared" si="7"/>
        <v>0</v>
      </c>
      <c r="L43" s="175">
        <f t="shared" si="7"/>
        <v>0</v>
      </c>
      <c r="M43" s="175">
        <f t="shared" si="7"/>
        <v>0</v>
      </c>
      <c r="N43" s="175">
        <f t="shared" si="7"/>
        <v>0</v>
      </c>
      <c r="O43" s="175">
        <f t="shared" si="7"/>
        <v>0</v>
      </c>
      <c r="P43" s="175">
        <f t="shared" si="7"/>
        <v>0</v>
      </c>
      <c r="Q43" s="175">
        <f t="shared" si="7"/>
        <v>0</v>
      </c>
      <c r="R43" s="175">
        <f t="shared" si="7"/>
        <v>0</v>
      </c>
      <c r="S43" s="175">
        <f t="shared" si="7"/>
        <v>0</v>
      </c>
      <c r="T43" s="175">
        <f t="shared" si="7"/>
        <v>0</v>
      </c>
      <c r="U43" s="175">
        <f t="shared" si="7"/>
        <v>0</v>
      </c>
      <c r="V43" s="175">
        <f t="shared" si="7"/>
        <v>0</v>
      </c>
      <c r="W43" s="175">
        <f t="shared" si="7"/>
        <v>0</v>
      </c>
      <c r="X43" s="175">
        <f t="shared" si="7"/>
        <v>0</v>
      </c>
      <c r="Y43" s="175">
        <f t="shared" si="7"/>
        <v>0</v>
      </c>
      <c r="Z43" s="175">
        <f t="shared" si="7"/>
        <v>0</v>
      </c>
      <c r="AA43" s="175">
        <f t="shared" si="7"/>
        <v>0</v>
      </c>
      <c r="AB43" s="175">
        <f t="shared" si="7"/>
        <v>0</v>
      </c>
      <c r="AC43" s="175">
        <f t="shared" si="7"/>
        <v>0</v>
      </c>
      <c r="AD43" s="175">
        <f t="shared" si="7"/>
        <v>0</v>
      </c>
      <c r="AE43" s="175">
        <f t="shared" si="7"/>
        <v>0</v>
      </c>
      <c r="AF43" s="175">
        <f t="shared" si="7"/>
        <v>0</v>
      </c>
      <c r="AG43" s="175">
        <f t="shared" si="7"/>
        <v>0</v>
      </c>
      <c r="AH43" s="175">
        <f t="shared" si="7"/>
        <v>0</v>
      </c>
      <c r="AI43" s="175">
        <f t="shared" si="7"/>
        <v>0</v>
      </c>
      <c r="AJ43" s="176">
        <f t="shared" si="7"/>
        <v>0</v>
      </c>
      <c r="AK43" s="8"/>
      <c r="AL43" s="8"/>
      <c r="AM43" s="8"/>
      <c r="AN43" s="8"/>
      <c r="AO43" s="8"/>
      <c r="AP43" s="8"/>
      <c r="AQ43" s="8"/>
    </row>
    <row r="44" spans="1:43" ht="12.75">
      <c r="A44" s="14"/>
      <c r="B44" s="3"/>
      <c r="C44" s="15" t="str">
        <f>Tracking!C52</f>
        <v>Dental</v>
      </c>
      <c r="D44" s="15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>
        <f aca="true" t="shared" si="8" ref="AJ44:AJ50">SUM(E44:AI44)</f>
        <v>0</v>
      </c>
      <c r="AK44" s="8"/>
      <c r="AL44" s="8"/>
      <c r="AM44" s="8"/>
      <c r="AN44" s="8"/>
      <c r="AO44" s="8"/>
      <c r="AP44" s="8"/>
      <c r="AQ44" s="8"/>
    </row>
    <row r="45" spans="1:43" ht="12.75">
      <c r="A45" s="14"/>
      <c r="B45" s="3"/>
      <c r="C45" s="15" t="str">
        <f>Tracking!C53</f>
        <v>Medical</v>
      </c>
      <c r="D45" s="15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>
        <f t="shared" si="8"/>
        <v>0</v>
      </c>
      <c r="AK45" s="8"/>
      <c r="AL45" s="8"/>
      <c r="AM45" s="8"/>
      <c r="AN45" s="8"/>
      <c r="AO45" s="8"/>
      <c r="AP45" s="8"/>
      <c r="AQ45" s="8"/>
    </row>
    <row r="46" spans="1:43" ht="12.75">
      <c r="A46" s="14"/>
      <c r="B46" s="3"/>
      <c r="C46" s="15" t="str">
        <f>Tracking!C54</f>
        <v>Medication</v>
      </c>
      <c r="D46" s="15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>
        <f t="shared" si="8"/>
        <v>0</v>
      </c>
      <c r="AK46" s="8"/>
      <c r="AL46" s="8"/>
      <c r="AM46" s="8"/>
      <c r="AN46" s="8"/>
      <c r="AO46" s="8"/>
      <c r="AP46" s="8"/>
      <c r="AQ46" s="8"/>
    </row>
    <row r="47" spans="1:43" ht="12.75">
      <c r="A47" s="14"/>
      <c r="B47" s="3"/>
      <c r="C47" s="15" t="str">
        <f>Tracking!C55</f>
        <v>Vision/contacts</v>
      </c>
      <c r="D47" s="15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>
        <f t="shared" si="8"/>
        <v>0</v>
      </c>
      <c r="AK47" s="8"/>
      <c r="AL47" s="8"/>
      <c r="AM47" s="8"/>
      <c r="AN47" s="8"/>
      <c r="AO47" s="8"/>
      <c r="AP47" s="8"/>
      <c r="AQ47" s="8"/>
    </row>
    <row r="48" spans="1:43" ht="12.75">
      <c r="A48" s="14"/>
      <c r="B48" s="3"/>
      <c r="C48" s="15" t="str">
        <f>Tracking!C56</f>
        <v>Life Insurance</v>
      </c>
      <c r="D48" s="15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>
        <f t="shared" si="8"/>
        <v>0</v>
      </c>
      <c r="AK48" s="8"/>
      <c r="AL48" s="8"/>
      <c r="AM48" s="8"/>
      <c r="AN48" s="8"/>
      <c r="AO48" s="8"/>
      <c r="AP48" s="8"/>
      <c r="AQ48" s="8"/>
    </row>
    <row r="49" spans="1:43" ht="12.75">
      <c r="A49" s="14"/>
      <c r="B49" s="3"/>
      <c r="C49" s="15" t="str">
        <f>Tracking!C57</f>
        <v>Other</v>
      </c>
      <c r="D49" s="15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2">
        <f t="shared" si="8"/>
        <v>0</v>
      </c>
      <c r="AK49" s="8"/>
      <c r="AL49" s="8"/>
      <c r="AM49" s="8"/>
      <c r="AN49" s="8"/>
      <c r="AO49" s="8"/>
      <c r="AP49" s="8"/>
      <c r="AQ49" s="8"/>
    </row>
    <row r="50" spans="1:43" ht="12.75">
      <c r="A50" s="14"/>
      <c r="B50" s="3"/>
      <c r="C50" s="15" t="str">
        <f>Tracking!C58</f>
        <v>Other</v>
      </c>
      <c r="D50" s="15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>
        <f t="shared" si="8"/>
        <v>0</v>
      </c>
      <c r="AK50" s="8"/>
      <c r="AL50" s="8"/>
      <c r="AM50" s="8"/>
      <c r="AN50" s="8"/>
      <c r="AO50" s="8"/>
      <c r="AP50" s="8"/>
      <c r="AQ50" s="8"/>
    </row>
    <row r="51" spans="1:43" ht="12.75">
      <c r="A51" s="14"/>
      <c r="B51" s="3"/>
      <c r="C51" s="15"/>
      <c r="D51" s="15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2"/>
      <c r="AK51" s="8"/>
      <c r="AL51" s="8"/>
      <c r="AM51" s="8"/>
      <c r="AN51" s="8"/>
      <c r="AO51" s="8"/>
      <c r="AP51" s="8"/>
      <c r="AQ51" s="8"/>
    </row>
    <row r="52" spans="1:43" ht="12.75">
      <c r="A52" s="14"/>
      <c r="B52" s="3" t="str">
        <f>Comparison!B60</f>
        <v>Entertainment</v>
      </c>
      <c r="C52" s="15"/>
      <c r="D52" s="15"/>
      <c r="E52" s="175">
        <f aca="true" t="shared" si="9" ref="E52:AJ52">SUM(E53:E62)</f>
        <v>0</v>
      </c>
      <c r="F52" s="175">
        <f t="shared" si="9"/>
        <v>0</v>
      </c>
      <c r="G52" s="175">
        <f t="shared" si="9"/>
        <v>0</v>
      </c>
      <c r="H52" s="175">
        <f t="shared" si="9"/>
        <v>0</v>
      </c>
      <c r="I52" s="175">
        <f t="shared" si="9"/>
        <v>0</v>
      </c>
      <c r="J52" s="175">
        <f t="shared" si="9"/>
        <v>0</v>
      </c>
      <c r="K52" s="175">
        <f t="shared" si="9"/>
        <v>0</v>
      </c>
      <c r="L52" s="175">
        <f t="shared" si="9"/>
        <v>0</v>
      </c>
      <c r="M52" s="175">
        <f t="shared" si="9"/>
        <v>0</v>
      </c>
      <c r="N52" s="175">
        <f t="shared" si="9"/>
        <v>0</v>
      </c>
      <c r="O52" s="175">
        <f t="shared" si="9"/>
        <v>0</v>
      </c>
      <c r="P52" s="175">
        <f t="shared" si="9"/>
        <v>0</v>
      </c>
      <c r="Q52" s="175">
        <f t="shared" si="9"/>
        <v>0</v>
      </c>
      <c r="R52" s="175">
        <f t="shared" si="9"/>
        <v>0</v>
      </c>
      <c r="S52" s="175">
        <f t="shared" si="9"/>
        <v>0</v>
      </c>
      <c r="T52" s="175">
        <f t="shared" si="9"/>
        <v>0</v>
      </c>
      <c r="U52" s="175">
        <f t="shared" si="9"/>
        <v>0</v>
      </c>
      <c r="V52" s="175">
        <f t="shared" si="9"/>
        <v>0</v>
      </c>
      <c r="W52" s="175">
        <f t="shared" si="9"/>
        <v>0</v>
      </c>
      <c r="X52" s="175">
        <f t="shared" si="9"/>
        <v>0</v>
      </c>
      <c r="Y52" s="175">
        <f t="shared" si="9"/>
        <v>0</v>
      </c>
      <c r="Z52" s="175">
        <f t="shared" si="9"/>
        <v>0</v>
      </c>
      <c r="AA52" s="175">
        <f t="shared" si="9"/>
        <v>0</v>
      </c>
      <c r="AB52" s="175">
        <f t="shared" si="9"/>
        <v>0</v>
      </c>
      <c r="AC52" s="175">
        <f t="shared" si="9"/>
        <v>0</v>
      </c>
      <c r="AD52" s="175">
        <f t="shared" si="9"/>
        <v>0</v>
      </c>
      <c r="AE52" s="175">
        <f t="shared" si="9"/>
        <v>0</v>
      </c>
      <c r="AF52" s="175">
        <f t="shared" si="9"/>
        <v>0</v>
      </c>
      <c r="AG52" s="175">
        <f t="shared" si="9"/>
        <v>0</v>
      </c>
      <c r="AH52" s="175">
        <f t="shared" si="9"/>
        <v>0</v>
      </c>
      <c r="AI52" s="175">
        <f t="shared" si="9"/>
        <v>0</v>
      </c>
      <c r="AJ52" s="176">
        <f t="shared" si="9"/>
        <v>0</v>
      </c>
      <c r="AK52" s="8"/>
      <c r="AL52" s="8"/>
      <c r="AM52" s="8"/>
      <c r="AN52" s="8"/>
      <c r="AO52" s="8"/>
      <c r="AP52" s="8"/>
      <c r="AQ52" s="8"/>
    </row>
    <row r="53" spans="1:43" ht="12.75">
      <c r="A53" s="14"/>
      <c r="B53" s="3"/>
      <c r="C53" s="15" t="str">
        <f>Tracking!C61</f>
        <v>Memberships</v>
      </c>
      <c r="D53" s="15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>
        <f aca="true" t="shared" si="10" ref="AJ53:AJ62">SUM(E53:AI53)</f>
        <v>0</v>
      </c>
      <c r="AK53" s="8"/>
      <c r="AL53" s="8"/>
      <c r="AM53" s="8"/>
      <c r="AN53" s="8"/>
      <c r="AO53" s="8"/>
      <c r="AP53" s="8"/>
      <c r="AQ53" s="8"/>
    </row>
    <row r="54" spans="1:43" ht="12.75">
      <c r="A54" s="14"/>
      <c r="B54" s="3"/>
      <c r="C54" s="15" t="str">
        <f>Tracking!C62</f>
        <v>Dining out</v>
      </c>
      <c r="D54" s="15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2">
        <f t="shared" si="10"/>
        <v>0</v>
      </c>
      <c r="AK54" s="8"/>
      <c r="AL54" s="8"/>
      <c r="AM54" s="8"/>
      <c r="AN54" s="8"/>
      <c r="AO54" s="8"/>
      <c r="AP54" s="8"/>
      <c r="AQ54" s="8"/>
    </row>
    <row r="55" spans="1:43" ht="12.75">
      <c r="A55" s="14"/>
      <c r="B55" s="3"/>
      <c r="C55" s="15" t="str">
        <f>Tracking!C63</f>
        <v>Events</v>
      </c>
      <c r="D55" s="15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2">
        <f t="shared" si="10"/>
        <v>0</v>
      </c>
      <c r="AK55" s="8"/>
      <c r="AL55" s="8"/>
      <c r="AM55" s="8"/>
      <c r="AN55" s="8"/>
      <c r="AO55" s="8"/>
      <c r="AP55" s="8"/>
      <c r="AQ55" s="8"/>
    </row>
    <row r="56" spans="1:43" ht="12.75">
      <c r="A56" s="14"/>
      <c r="B56" s="3"/>
      <c r="C56" s="15" t="str">
        <f>Tracking!C64</f>
        <v>Subscriptions</v>
      </c>
      <c r="D56" s="15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2">
        <f t="shared" si="10"/>
        <v>0</v>
      </c>
      <c r="AK56" s="8"/>
      <c r="AL56" s="8"/>
      <c r="AM56" s="8"/>
      <c r="AN56" s="8"/>
      <c r="AO56" s="8"/>
      <c r="AP56" s="8"/>
      <c r="AQ56" s="8"/>
    </row>
    <row r="57" spans="1:43" ht="12.75">
      <c r="A57" s="14"/>
      <c r="B57" s="3"/>
      <c r="C57" s="15" t="str">
        <f>Tracking!C65</f>
        <v>Movies</v>
      </c>
      <c r="D57" s="15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2">
        <f t="shared" si="10"/>
        <v>0</v>
      </c>
      <c r="AK57" s="8"/>
      <c r="AL57" s="8"/>
      <c r="AM57" s="8"/>
      <c r="AN57" s="8"/>
      <c r="AO57" s="8"/>
      <c r="AP57" s="8"/>
      <c r="AQ57" s="8"/>
    </row>
    <row r="58" spans="1:43" ht="12.75">
      <c r="A58" s="14"/>
      <c r="B58" s="3"/>
      <c r="C58" s="15" t="str">
        <f>Tracking!C66</f>
        <v>Music</v>
      </c>
      <c r="D58" s="15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>
        <f t="shared" si="10"/>
        <v>0</v>
      </c>
      <c r="AK58" s="8"/>
      <c r="AL58" s="8"/>
      <c r="AM58" s="8"/>
      <c r="AN58" s="8"/>
      <c r="AO58" s="8"/>
      <c r="AP58" s="8"/>
      <c r="AQ58" s="8"/>
    </row>
    <row r="59" spans="1:43" ht="12.75">
      <c r="A59" s="14"/>
      <c r="B59" s="3"/>
      <c r="C59" s="15" t="str">
        <f>Tracking!C67</f>
        <v>Hobbies</v>
      </c>
      <c r="D59" s="15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2">
        <f t="shared" si="10"/>
        <v>0</v>
      </c>
      <c r="AK59" s="8"/>
      <c r="AL59" s="8"/>
      <c r="AM59" s="8"/>
      <c r="AN59" s="8"/>
      <c r="AO59" s="8"/>
      <c r="AP59" s="8"/>
      <c r="AQ59" s="8"/>
    </row>
    <row r="60" spans="1:43" ht="12.75">
      <c r="A60" s="14"/>
      <c r="B60" s="3"/>
      <c r="C60" s="15" t="str">
        <f>Tracking!C68</f>
        <v>Travel/ Vacation</v>
      </c>
      <c r="D60" s="15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>
        <f t="shared" si="10"/>
        <v>0</v>
      </c>
      <c r="AK60" s="8"/>
      <c r="AL60" s="8"/>
      <c r="AM60" s="8"/>
      <c r="AN60" s="8"/>
      <c r="AO60" s="8"/>
      <c r="AP60" s="8"/>
      <c r="AQ60" s="8"/>
    </row>
    <row r="61" spans="1:43" ht="12.75">
      <c r="A61" s="14"/>
      <c r="B61" s="3"/>
      <c r="C61" s="15" t="str">
        <f>Tracking!C69</f>
        <v>Other</v>
      </c>
      <c r="D61" s="15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2">
        <f t="shared" si="10"/>
        <v>0</v>
      </c>
      <c r="AK61" s="8"/>
      <c r="AL61" s="8"/>
      <c r="AM61" s="8"/>
      <c r="AN61" s="8"/>
      <c r="AO61" s="8"/>
      <c r="AP61" s="8"/>
      <c r="AQ61" s="8"/>
    </row>
    <row r="62" spans="1:43" ht="12.75">
      <c r="A62" s="14"/>
      <c r="B62" s="3"/>
      <c r="C62" s="15" t="str">
        <f>Tracking!C70</f>
        <v>Other</v>
      </c>
      <c r="D62" s="15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2">
        <f t="shared" si="10"/>
        <v>0</v>
      </c>
      <c r="AK62" s="8"/>
      <c r="AL62" s="8"/>
      <c r="AM62" s="8"/>
      <c r="AN62" s="8"/>
      <c r="AO62" s="8"/>
      <c r="AP62" s="8"/>
      <c r="AQ62" s="8"/>
    </row>
    <row r="63" spans="1:43" ht="12.75">
      <c r="A63" s="14"/>
      <c r="B63" s="3"/>
      <c r="C63" s="15"/>
      <c r="D63" s="15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4"/>
      <c r="AK63" s="8"/>
      <c r="AL63" s="8"/>
      <c r="AM63" s="8"/>
      <c r="AN63" s="8"/>
      <c r="AO63" s="8"/>
      <c r="AP63" s="8"/>
      <c r="AQ63" s="8"/>
    </row>
    <row r="64" spans="1:43" ht="12.75">
      <c r="A64" s="14"/>
      <c r="B64" s="3" t="str">
        <f>Comparison!B72</f>
        <v>Miscellaneous</v>
      </c>
      <c r="C64" s="15"/>
      <c r="D64" s="15"/>
      <c r="E64" s="175">
        <f aca="true" t="shared" si="11" ref="E64:AJ64">SUM(E65:E76)</f>
        <v>0</v>
      </c>
      <c r="F64" s="175">
        <f t="shared" si="11"/>
        <v>0</v>
      </c>
      <c r="G64" s="175">
        <f t="shared" si="11"/>
        <v>0</v>
      </c>
      <c r="H64" s="175">
        <f t="shared" si="11"/>
        <v>0</v>
      </c>
      <c r="I64" s="175">
        <f t="shared" si="11"/>
        <v>0</v>
      </c>
      <c r="J64" s="175">
        <f t="shared" si="11"/>
        <v>0</v>
      </c>
      <c r="K64" s="175">
        <f t="shared" si="11"/>
        <v>0</v>
      </c>
      <c r="L64" s="175">
        <f t="shared" si="11"/>
        <v>0</v>
      </c>
      <c r="M64" s="175">
        <f t="shared" si="11"/>
        <v>0</v>
      </c>
      <c r="N64" s="175">
        <f t="shared" si="11"/>
        <v>0</v>
      </c>
      <c r="O64" s="175">
        <f t="shared" si="11"/>
        <v>0</v>
      </c>
      <c r="P64" s="175">
        <f t="shared" si="11"/>
        <v>0</v>
      </c>
      <c r="Q64" s="175">
        <f t="shared" si="11"/>
        <v>0</v>
      </c>
      <c r="R64" s="175">
        <f t="shared" si="11"/>
        <v>0</v>
      </c>
      <c r="S64" s="175">
        <f t="shared" si="11"/>
        <v>0</v>
      </c>
      <c r="T64" s="175">
        <f t="shared" si="11"/>
        <v>0</v>
      </c>
      <c r="U64" s="175">
        <f t="shared" si="11"/>
        <v>0</v>
      </c>
      <c r="V64" s="175">
        <f t="shared" si="11"/>
        <v>0</v>
      </c>
      <c r="W64" s="175">
        <f t="shared" si="11"/>
        <v>0</v>
      </c>
      <c r="X64" s="175">
        <f t="shared" si="11"/>
        <v>0</v>
      </c>
      <c r="Y64" s="175">
        <f t="shared" si="11"/>
        <v>0</v>
      </c>
      <c r="Z64" s="175">
        <f t="shared" si="11"/>
        <v>0</v>
      </c>
      <c r="AA64" s="175">
        <f t="shared" si="11"/>
        <v>0</v>
      </c>
      <c r="AB64" s="175">
        <f t="shared" si="11"/>
        <v>0</v>
      </c>
      <c r="AC64" s="175">
        <f t="shared" si="11"/>
        <v>0</v>
      </c>
      <c r="AD64" s="175">
        <f t="shared" si="11"/>
        <v>0</v>
      </c>
      <c r="AE64" s="175">
        <f t="shared" si="11"/>
        <v>0</v>
      </c>
      <c r="AF64" s="175">
        <f t="shared" si="11"/>
        <v>0</v>
      </c>
      <c r="AG64" s="175">
        <f t="shared" si="11"/>
        <v>0</v>
      </c>
      <c r="AH64" s="175">
        <f t="shared" si="11"/>
        <v>0</v>
      </c>
      <c r="AI64" s="175">
        <f t="shared" si="11"/>
        <v>0</v>
      </c>
      <c r="AJ64" s="176">
        <f t="shared" si="11"/>
        <v>0</v>
      </c>
      <c r="AK64" s="8"/>
      <c r="AL64" s="8"/>
      <c r="AM64" s="8"/>
      <c r="AN64" s="8"/>
      <c r="AO64" s="8"/>
      <c r="AP64" s="8"/>
      <c r="AQ64" s="8"/>
    </row>
    <row r="65" spans="1:43" ht="12.75">
      <c r="A65" s="14"/>
      <c r="B65" s="3"/>
      <c r="C65" s="15" t="str">
        <f>Tracking!C73</f>
        <v>Dry Cleaning</v>
      </c>
      <c r="D65" s="15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>
        <f aca="true" t="shared" si="12" ref="AJ65:AJ76">SUM(E65:AI65)</f>
        <v>0</v>
      </c>
      <c r="AK65" s="8"/>
      <c r="AL65" s="8"/>
      <c r="AM65" s="8"/>
      <c r="AN65" s="8"/>
      <c r="AO65" s="8"/>
      <c r="AP65" s="8"/>
      <c r="AQ65" s="8"/>
    </row>
    <row r="66" spans="1:43" ht="12.75">
      <c r="A66" s="14"/>
      <c r="B66" s="3"/>
      <c r="C66" s="15" t="str">
        <f>Tracking!C74</f>
        <v>New Clothes</v>
      </c>
      <c r="D66" s="15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2">
        <f t="shared" si="12"/>
        <v>0</v>
      </c>
      <c r="AK66" s="8"/>
      <c r="AL66" s="8"/>
      <c r="AM66" s="8"/>
      <c r="AN66" s="8"/>
      <c r="AO66" s="8"/>
      <c r="AP66" s="8"/>
      <c r="AQ66" s="8"/>
    </row>
    <row r="67" spans="1:43" ht="12.75">
      <c r="A67" s="14"/>
      <c r="B67" s="3"/>
      <c r="C67" s="15" t="str">
        <f>Tracking!C75</f>
        <v>Donations</v>
      </c>
      <c r="D67" s="15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>
        <f t="shared" si="12"/>
        <v>0</v>
      </c>
      <c r="AK67" s="8"/>
      <c r="AL67" s="8"/>
      <c r="AM67" s="8"/>
      <c r="AN67" s="8"/>
      <c r="AO67" s="8"/>
      <c r="AP67" s="8"/>
      <c r="AQ67" s="8"/>
    </row>
    <row r="68" spans="1:43" ht="12.75">
      <c r="A68" s="14"/>
      <c r="B68" s="3"/>
      <c r="C68" s="15" t="str">
        <f>Tracking!C76</f>
        <v>Child Care</v>
      </c>
      <c r="D68" s="15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2">
        <f t="shared" si="12"/>
        <v>0</v>
      </c>
      <c r="AK68" s="8"/>
      <c r="AL68" s="8"/>
      <c r="AM68" s="8"/>
      <c r="AN68" s="8"/>
      <c r="AO68" s="8"/>
      <c r="AP68" s="8"/>
      <c r="AQ68" s="8"/>
    </row>
    <row r="69" spans="1:43" ht="12.75">
      <c r="A69" s="14"/>
      <c r="B69" s="3"/>
      <c r="C69" s="15" t="str">
        <f>Tracking!C77</f>
        <v>Tuition</v>
      </c>
      <c r="D69" s="15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>
        <f t="shared" si="12"/>
        <v>0</v>
      </c>
      <c r="AK69" s="8"/>
      <c r="AL69" s="8"/>
      <c r="AM69" s="8"/>
      <c r="AN69" s="8"/>
      <c r="AO69" s="8"/>
      <c r="AP69" s="8"/>
      <c r="AQ69" s="8"/>
    </row>
    <row r="70" spans="1:43" ht="12.75">
      <c r="A70" s="14"/>
      <c r="B70" s="3"/>
      <c r="C70" s="15" t="str">
        <f>Tracking!C78</f>
        <v>College Loans</v>
      </c>
      <c r="D70" s="15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>
        <f t="shared" si="12"/>
        <v>0</v>
      </c>
      <c r="AK70" s="8"/>
      <c r="AL70" s="8"/>
      <c r="AM70" s="8"/>
      <c r="AN70" s="8"/>
      <c r="AO70" s="8"/>
      <c r="AP70" s="8"/>
      <c r="AQ70" s="8"/>
    </row>
    <row r="71" spans="1:43" ht="12.75">
      <c r="A71" s="14"/>
      <c r="B71" s="3"/>
      <c r="C71" s="15" t="str">
        <f>Tracking!C79</f>
        <v>Pocket Money</v>
      </c>
      <c r="D71" s="15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>
        <f t="shared" si="12"/>
        <v>0</v>
      </c>
      <c r="AK71" s="8"/>
      <c r="AL71" s="8"/>
      <c r="AM71" s="8"/>
      <c r="AN71" s="8"/>
      <c r="AO71" s="8"/>
      <c r="AP71" s="8"/>
      <c r="AQ71" s="8"/>
    </row>
    <row r="72" spans="1:43" ht="12.75">
      <c r="A72" s="14"/>
      <c r="B72" s="3"/>
      <c r="C72" s="15" t="str">
        <f>Tracking!C80</f>
        <v>Gifts</v>
      </c>
      <c r="D72" s="15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2">
        <f t="shared" si="12"/>
        <v>0</v>
      </c>
      <c r="AK72" s="8"/>
      <c r="AL72" s="8"/>
      <c r="AM72" s="8"/>
      <c r="AN72" s="8"/>
      <c r="AO72" s="8"/>
      <c r="AP72" s="8"/>
      <c r="AQ72" s="8"/>
    </row>
    <row r="73" spans="1:43" ht="12.75">
      <c r="A73" s="14"/>
      <c r="B73" s="3"/>
      <c r="C73" s="15" t="str">
        <f>Tracking!C81</f>
        <v>Credit Card</v>
      </c>
      <c r="D73" s="15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2">
        <f t="shared" si="12"/>
        <v>0</v>
      </c>
      <c r="AK73" s="8"/>
      <c r="AL73" s="8"/>
      <c r="AM73" s="8"/>
      <c r="AN73" s="8"/>
      <c r="AO73" s="8"/>
      <c r="AP73" s="8"/>
      <c r="AQ73" s="8"/>
    </row>
    <row r="74" spans="1:43" ht="12.75">
      <c r="A74" s="14"/>
      <c r="B74" s="3"/>
      <c r="C74" s="15" t="str">
        <f>Tracking!C82</f>
        <v>Other</v>
      </c>
      <c r="D74" s="15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2">
        <f t="shared" si="12"/>
        <v>0</v>
      </c>
      <c r="AK74" s="8"/>
      <c r="AL74" s="8"/>
      <c r="AM74" s="8"/>
      <c r="AN74" s="8"/>
      <c r="AO74" s="8"/>
      <c r="AP74" s="8"/>
      <c r="AQ74" s="8"/>
    </row>
    <row r="75" spans="1:43" ht="12.75">
      <c r="A75" s="14"/>
      <c r="B75" s="3"/>
      <c r="C75" s="15" t="str">
        <f>Tracking!C83</f>
        <v>Other</v>
      </c>
      <c r="D75" s="15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2">
        <f t="shared" si="12"/>
        <v>0</v>
      </c>
      <c r="AK75" s="8"/>
      <c r="AL75" s="8"/>
      <c r="AM75" s="8"/>
      <c r="AN75" s="8"/>
      <c r="AO75" s="8"/>
      <c r="AP75" s="8"/>
      <c r="AQ75" s="8"/>
    </row>
    <row r="76" spans="1:43" ht="12.75">
      <c r="A76" s="14"/>
      <c r="B76" s="3"/>
      <c r="C76" s="15" t="str">
        <f>Tracking!C84</f>
        <v>Other</v>
      </c>
      <c r="D76" s="15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2">
        <f t="shared" si="12"/>
        <v>0</v>
      </c>
      <c r="AK76" s="8"/>
      <c r="AL76" s="8"/>
      <c r="AM76" s="8"/>
      <c r="AN76" s="8"/>
      <c r="AO76" s="8"/>
      <c r="AP76" s="8"/>
      <c r="AQ76" s="8"/>
    </row>
    <row r="77" spans="1:43" ht="12.75">
      <c r="A77" s="14"/>
      <c r="B77" s="4"/>
      <c r="C77" s="17"/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8"/>
      <c r="AK77" s="8"/>
      <c r="AL77" s="8"/>
      <c r="AM77" s="8"/>
      <c r="AN77" s="8"/>
      <c r="AO77" s="8"/>
      <c r="AP77" s="8"/>
      <c r="AQ77" s="8"/>
    </row>
    <row r="78" spans="1:43" ht="12.75">
      <c r="A78" s="14"/>
      <c r="B78" s="14"/>
      <c r="C78" s="14"/>
      <c r="D78" s="3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8"/>
      <c r="AO78" s="8"/>
      <c r="AP78" s="8"/>
      <c r="AQ78" s="8"/>
    </row>
    <row r="79" spans="1:43" ht="12.75">
      <c r="A79" s="14"/>
      <c r="B79" s="14"/>
      <c r="C79" s="14"/>
      <c r="D79" s="3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8"/>
      <c r="AO79" s="8"/>
      <c r="AP79" s="8"/>
      <c r="AQ79" s="8"/>
    </row>
    <row r="80" spans="1:43" ht="12.75">
      <c r="A80" s="14"/>
      <c r="B80" s="14"/>
      <c r="C80" s="14"/>
      <c r="D80" s="3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8"/>
      <c r="AO80" s="8"/>
      <c r="AP80" s="8"/>
      <c r="AQ80" s="8"/>
    </row>
    <row r="81" spans="1:43" ht="12.75">
      <c r="A81" s="14"/>
      <c r="B81" s="14"/>
      <c r="C81" s="14"/>
      <c r="D81" s="3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8"/>
      <c r="AO81" s="8"/>
      <c r="AP81" s="8"/>
      <c r="AQ81" s="8"/>
    </row>
    <row r="82" spans="1:43" ht="12.75">
      <c r="A82" s="14"/>
      <c r="B82" s="14"/>
      <c r="C82" s="14"/>
      <c r="D82" s="3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8"/>
      <c r="AO82" s="8"/>
      <c r="AP82" s="8"/>
      <c r="AQ82" s="8"/>
    </row>
    <row r="83" spans="1:43" ht="12.75">
      <c r="A83" s="14"/>
      <c r="B83" s="14"/>
      <c r="C83" s="14"/>
      <c r="D83" s="3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8"/>
      <c r="AO83" s="8"/>
      <c r="AP83" s="8"/>
      <c r="AQ83" s="8"/>
    </row>
    <row r="84" spans="1:43" ht="12.75">
      <c r="A84" s="14"/>
      <c r="B84" s="14"/>
      <c r="C84" s="14"/>
      <c r="D84" s="3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8"/>
      <c r="AO84" s="8"/>
      <c r="AP84" s="8"/>
      <c r="AQ84" s="8"/>
    </row>
    <row r="85" spans="1:43" ht="12.75">
      <c r="A85" s="14"/>
      <c r="B85" s="14"/>
      <c r="C85" s="14"/>
      <c r="D85" s="3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8"/>
      <c r="AO85" s="8"/>
      <c r="AP85" s="8"/>
      <c r="AQ85" s="8"/>
    </row>
    <row r="86" spans="1:43" ht="12.75">
      <c r="A86" s="14"/>
      <c r="B86" s="14"/>
      <c r="C86" s="14"/>
      <c r="D86" s="3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8"/>
      <c r="AO86" s="8"/>
      <c r="AP86" s="8"/>
      <c r="AQ86" s="8"/>
    </row>
    <row r="87" spans="1:43" ht="12.75">
      <c r="A87" s="14"/>
      <c r="B87" s="14"/>
      <c r="C87" s="14"/>
      <c r="D87" s="3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8"/>
      <c r="AO87" s="8"/>
      <c r="AP87" s="8"/>
      <c r="AQ87" s="8"/>
    </row>
    <row r="88" spans="1:43" ht="12.75">
      <c r="A88" s="14"/>
      <c r="B88" s="14"/>
      <c r="C88" s="14"/>
      <c r="D88" s="3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8"/>
      <c r="AO88" s="8"/>
      <c r="AP88" s="8"/>
      <c r="AQ88" s="8"/>
    </row>
    <row r="89" spans="1:43" ht="12.75">
      <c r="A89" s="14"/>
      <c r="B89" s="14"/>
      <c r="C89" s="14"/>
      <c r="D89" s="3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8"/>
      <c r="AO89" s="8"/>
      <c r="AP89" s="8"/>
      <c r="AQ89" s="8"/>
    </row>
    <row r="90" spans="1:43" ht="12.75">
      <c r="A90" s="14"/>
      <c r="B90" s="14"/>
      <c r="C90" s="14"/>
      <c r="D90" s="3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8"/>
      <c r="AO90" s="8"/>
      <c r="AP90" s="8"/>
      <c r="AQ90" s="8"/>
    </row>
    <row r="91" spans="1:43" ht="12.75">
      <c r="A91" s="14"/>
      <c r="B91" s="14"/>
      <c r="C91" s="14"/>
      <c r="D91" s="3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8"/>
      <c r="AO91" s="8"/>
      <c r="AP91" s="8"/>
      <c r="AQ91" s="8"/>
    </row>
    <row r="92" spans="1:43" ht="12.75">
      <c r="A92" s="14"/>
      <c r="B92" s="14"/>
      <c r="C92" s="14"/>
      <c r="D92" s="3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8"/>
      <c r="AO92" s="8"/>
      <c r="AP92" s="8"/>
      <c r="AQ92" s="8"/>
    </row>
    <row r="93" spans="1:43" ht="12.75">
      <c r="A93" s="14"/>
      <c r="B93" s="8"/>
      <c r="C93" s="8"/>
      <c r="D93" s="2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12.75">
      <c r="A94" s="21"/>
      <c r="B94" s="8"/>
      <c r="C94" s="8"/>
      <c r="D94" s="2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12.75">
      <c r="A95" s="21"/>
      <c r="B95" s="8"/>
      <c r="C95" s="8"/>
      <c r="D95" s="2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12.75">
      <c r="A96" s="8"/>
      <c r="B96" s="8"/>
      <c r="C96" s="8"/>
      <c r="D96" s="2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ht="12.75">
      <c r="D97" s="34"/>
    </row>
    <row r="98" ht="12.75">
      <c r="D98" s="34"/>
    </row>
    <row r="99" ht="12.75">
      <c r="D99" s="34"/>
    </row>
  </sheetData>
  <sheetProtection password="9C9F" sheet="1" scenarios="1" formatCells="0" formatColumns="0" formatRows="0"/>
  <conditionalFormatting sqref="AB18:AC18">
    <cfRule type="expression" priority="1" dxfId="0" stopIfTrue="1">
      <formula>AB18&lt;0</formula>
    </cfRule>
  </conditionalFormatting>
  <printOptions/>
  <pageMargins left="0.45" right="0.52" top="0.51" bottom="0.53" header="0.5" footer="0.5"/>
  <pageSetup fitToHeight="1" fitToWidth="1" horizontalDpi="600" verticalDpi="6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8"/>
    <pageSetUpPr fitToPage="1"/>
  </sheetPr>
  <dimension ref="A1:AJ107"/>
  <sheetViews>
    <sheetView showGridLines="0" showRowColHeaders="0" workbookViewId="0" topLeftCell="A1">
      <selection activeCell="E18" sqref="E18"/>
    </sheetView>
  </sheetViews>
  <sheetFormatPr defaultColWidth="9.140625" defaultRowHeight="12.75"/>
  <cols>
    <col min="1" max="1" width="3.28125" style="9" customWidth="1"/>
    <col min="2" max="2" width="2.00390625" style="9" customWidth="1"/>
    <col min="3" max="3" width="22.00390625" style="9" customWidth="1"/>
    <col min="4" max="4" width="1.8515625" style="9" customWidth="1"/>
    <col min="5" max="5" width="12.140625" style="9" customWidth="1"/>
    <col min="6" max="6" width="10.421875" style="9" customWidth="1"/>
    <col min="7" max="8" width="10.140625" style="9" customWidth="1"/>
    <col min="9" max="10" width="4.421875" style="9" customWidth="1"/>
    <col min="11" max="11" width="8.140625" style="9" customWidth="1"/>
    <col min="12" max="12" width="2.421875" style="9" customWidth="1"/>
    <col min="13" max="13" width="16.140625" style="9" customWidth="1"/>
    <col min="14" max="14" width="10.57421875" style="9" customWidth="1"/>
    <col min="15" max="15" width="11.140625" style="9" customWidth="1"/>
    <col min="16" max="16384" width="9.140625" style="9" customWidth="1"/>
  </cols>
  <sheetData>
    <row r="1" spans="1:36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2" spans="1:36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36" ht="12.75">
      <c r="A4" s="54"/>
      <c r="B4" s="54"/>
      <c r="C4" s="56"/>
      <c r="D4" s="56"/>
      <c r="E4" s="57"/>
      <c r="F4" s="57"/>
      <c r="G4" s="57"/>
      <c r="H4" s="57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1:36" ht="27.75" customHeight="1">
      <c r="A5" s="54"/>
      <c r="B5" s="58"/>
      <c r="C5" s="56"/>
      <c r="D5" s="56"/>
      <c r="E5" s="57"/>
      <c r="F5" s="57"/>
      <c r="G5" s="57"/>
      <c r="H5" s="57"/>
      <c r="I5" s="54"/>
      <c r="J5" s="54"/>
      <c r="K5" s="54"/>
      <c r="L5" s="54"/>
      <c r="M5" s="59"/>
      <c r="N5" s="59"/>
      <c r="O5" s="54"/>
      <c r="P5" s="54"/>
      <c r="Q5" s="54"/>
      <c r="R5" s="54"/>
      <c r="S5" s="54"/>
      <c r="T5" s="54"/>
      <c r="U5" s="54"/>
      <c r="V5" s="54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1:36" ht="21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60" t="s">
        <v>99</v>
      </c>
      <c r="M6" s="54"/>
      <c r="N6" s="60"/>
      <c r="O6" s="54"/>
      <c r="P6" s="54"/>
      <c r="Q6" s="54"/>
      <c r="R6" s="54"/>
      <c r="S6" s="54"/>
      <c r="T6" s="54"/>
      <c r="U6" s="54"/>
      <c r="V6" s="54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36" ht="22.5" customHeight="1">
      <c r="A7" s="61"/>
      <c r="B7" s="62"/>
      <c r="C7" s="63"/>
      <c r="D7" s="64"/>
      <c r="E7" s="65" t="s">
        <v>87</v>
      </c>
      <c r="F7" s="65" t="s">
        <v>88</v>
      </c>
      <c r="G7" s="65" t="s">
        <v>53</v>
      </c>
      <c r="H7" s="66" t="s">
        <v>56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6" ht="14.25" customHeight="1">
      <c r="A8" s="61"/>
      <c r="B8" s="67" t="s">
        <v>142</v>
      </c>
      <c r="C8" s="68"/>
      <c r="D8" s="68"/>
      <c r="E8" s="68"/>
      <c r="F8" s="69"/>
      <c r="G8" s="70">
        <f>SUM(G9:G13)</f>
        <v>0</v>
      </c>
      <c r="H8" s="71">
        <f>SUM(H9:H13)</f>
        <v>0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12.75">
      <c r="A9" s="72">
        <f>IF(E9=E$87,365/12,IF(E9=E$88,52/12,IF(E9=E$89,1,IF(E9=E$90,1/6,IF(E9=E$91,1/3,1/12)))))</f>
        <v>1</v>
      </c>
      <c r="B9" s="73"/>
      <c r="C9" s="74" t="s">
        <v>0</v>
      </c>
      <c r="D9" s="75"/>
      <c r="E9" s="74" t="s">
        <v>53</v>
      </c>
      <c r="F9" s="76"/>
      <c r="G9" s="77">
        <f>F9*A9</f>
        <v>0</v>
      </c>
      <c r="H9" s="78">
        <f>G9*12</f>
        <v>0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36" ht="12.75">
      <c r="A10" s="72">
        <f>IF(E10=E$87,365/12,IF(E10=E$88,52/12,IF(E10=E$89,1,IF(E10=E$90,1/6,IF(E10=E$91,1/3,1/12)))))</f>
        <v>1</v>
      </c>
      <c r="B10" s="73"/>
      <c r="C10" s="74" t="s">
        <v>1</v>
      </c>
      <c r="D10" s="75"/>
      <c r="E10" s="74" t="s">
        <v>53</v>
      </c>
      <c r="F10" s="76"/>
      <c r="G10" s="77">
        <f>F10*A10</f>
        <v>0</v>
      </c>
      <c r="H10" s="78">
        <f>G10*12</f>
        <v>0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6" ht="12.75">
      <c r="A11" s="72">
        <f>IF(E11=E$87,365/12,IF(E11=E$88,52/12,IF(E11=E$89,1,IF(E11=E$90,1/6,IF(E11=E$91,1/3,1/12)))))</f>
        <v>4.333333333333333</v>
      </c>
      <c r="B11" s="73"/>
      <c r="C11" s="74" t="s">
        <v>2</v>
      </c>
      <c r="D11" s="75"/>
      <c r="E11" s="74" t="s">
        <v>52</v>
      </c>
      <c r="F11" s="76"/>
      <c r="G11" s="77">
        <f>F11*A11</f>
        <v>0</v>
      </c>
      <c r="H11" s="78">
        <f>G11*12</f>
        <v>0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36" ht="12.75">
      <c r="A12" s="72">
        <f>IF(E12=E$87,365/12,IF(E12=E$88,52/12,IF(E12=E$89,1,IF(E12=E$90,1/6,IF(E12=E$91,1/3,1/12)))))</f>
        <v>1</v>
      </c>
      <c r="B12" s="73"/>
      <c r="C12" s="74" t="s">
        <v>2</v>
      </c>
      <c r="D12" s="75"/>
      <c r="E12" s="74" t="s">
        <v>53</v>
      </c>
      <c r="F12" s="76"/>
      <c r="G12" s="77">
        <f>F12*A12</f>
        <v>0</v>
      </c>
      <c r="H12" s="78">
        <f>G12*12</f>
        <v>0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 ht="12.75">
      <c r="A13" s="72">
        <f>IF(E13=E$87,365/12,IF(E13=E$88,52/12,IF(E13=E$89,1,IF(E13=E$90,1/6,IF(E13=E$91,1/3,1/12)))))</f>
        <v>1</v>
      </c>
      <c r="B13" s="73"/>
      <c r="C13" s="74" t="s">
        <v>2</v>
      </c>
      <c r="D13" s="75"/>
      <c r="E13" s="74" t="s">
        <v>53</v>
      </c>
      <c r="F13" s="76"/>
      <c r="G13" s="77">
        <f>F13*A13</f>
        <v>0</v>
      </c>
      <c r="H13" s="78">
        <f>G13*12</f>
        <v>0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6" ht="6" customHeight="1">
      <c r="A14" s="72"/>
      <c r="B14" s="79"/>
      <c r="C14" s="80"/>
      <c r="D14" s="80"/>
      <c r="E14" s="80"/>
      <c r="F14" s="80"/>
      <c r="G14" s="81"/>
      <c r="H14" s="82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6" ht="7.5" customHeight="1">
      <c r="A15" s="72"/>
      <c r="B15" s="83"/>
      <c r="C15" s="83"/>
      <c r="D15" s="84"/>
      <c r="E15" s="84"/>
      <c r="F15" s="84"/>
      <c r="G15" s="84"/>
      <c r="H15" s="84"/>
      <c r="I15" s="84"/>
      <c r="J15" s="8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</row>
    <row r="16" spans="1:36" ht="20.25" customHeight="1">
      <c r="A16" s="72"/>
      <c r="B16" s="85"/>
      <c r="C16" s="64"/>
      <c r="D16" s="64"/>
      <c r="E16" s="86"/>
      <c r="F16" s="87"/>
      <c r="G16" s="88">
        <f>G17+G27+G39+G50+G59+G71</f>
        <v>0</v>
      </c>
      <c r="H16" s="89">
        <f>H17+H27+H39+H50+H59+H71</f>
        <v>0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1:36" ht="13.5" customHeight="1">
      <c r="A17" s="72"/>
      <c r="B17" s="90" t="s">
        <v>46</v>
      </c>
      <c r="C17" s="91"/>
      <c r="D17" s="75"/>
      <c r="E17" s="75"/>
      <c r="F17" s="92"/>
      <c r="G17" s="92">
        <f>SUM(G18:G25)</f>
        <v>0</v>
      </c>
      <c r="H17" s="93">
        <f>SUM(H18:H25)</f>
        <v>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 ht="12.75">
      <c r="A18" s="72">
        <f aca="true" t="shared" si="0" ref="A18:A25">IF(E18=E$87,365/12,IF(E18=E$88,52/12,IF(E18=E$89,1,IF(E18=E$90,1/6,IF(E18=E$91,1/3,1/12)))))</f>
        <v>1</v>
      </c>
      <c r="B18" s="94"/>
      <c r="C18" s="74" t="s">
        <v>3</v>
      </c>
      <c r="D18" s="75"/>
      <c r="E18" s="74" t="s">
        <v>53</v>
      </c>
      <c r="F18" s="76"/>
      <c r="G18" s="77">
        <f aca="true" t="shared" si="1" ref="G18:G25">F18*A18</f>
        <v>0</v>
      </c>
      <c r="H18" s="78">
        <f>G18*12</f>
        <v>0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1:36" ht="12.75">
      <c r="A19" s="72">
        <f t="shared" si="0"/>
        <v>1</v>
      </c>
      <c r="B19" s="94"/>
      <c r="C19" s="74" t="s">
        <v>4</v>
      </c>
      <c r="D19" s="75"/>
      <c r="E19" s="74" t="s">
        <v>53</v>
      </c>
      <c r="F19" s="76"/>
      <c r="G19" s="77">
        <f t="shared" si="1"/>
        <v>0</v>
      </c>
      <c r="H19" s="78">
        <f aca="true" t="shared" si="2" ref="H19:H25">G19*12</f>
        <v>0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</row>
    <row r="20" spans="1:36" ht="12.75">
      <c r="A20" s="72">
        <f t="shared" si="0"/>
        <v>4.333333333333333</v>
      </c>
      <c r="B20" s="94"/>
      <c r="C20" s="74" t="s">
        <v>5</v>
      </c>
      <c r="D20" s="75"/>
      <c r="E20" s="74" t="s">
        <v>52</v>
      </c>
      <c r="F20" s="76"/>
      <c r="G20" s="77">
        <f t="shared" si="1"/>
        <v>0</v>
      </c>
      <c r="H20" s="78">
        <f t="shared" si="2"/>
        <v>0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  <row r="21" spans="1:36" ht="12.75">
      <c r="A21" s="72">
        <f t="shared" si="0"/>
        <v>0.3333333333333333</v>
      </c>
      <c r="B21" s="94"/>
      <c r="C21" s="74" t="s">
        <v>6</v>
      </c>
      <c r="D21" s="75"/>
      <c r="E21" s="74" t="s">
        <v>55</v>
      </c>
      <c r="F21" s="76"/>
      <c r="G21" s="77">
        <f t="shared" si="1"/>
        <v>0</v>
      </c>
      <c r="H21" s="78">
        <f t="shared" si="2"/>
        <v>0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1:36" ht="12.75">
      <c r="A22" s="72">
        <f t="shared" si="0"/>
        <v>0.08333333333333333</v>
      </c>
      <c r="B22" s="94"/>
      <c r="C22" s="74" t="s">
        <v>7</v>
      </c>
      <c r="D22" s="75"/>
      <c r="E22" s="74" t="s">
        <v>56</v>
      </c>
      <c r="F22" s="76"/>
      <c r="G22" s="77">
        <f t="shared" si="1"/>
        <v>0</v>
      </c>
      <c r="H22" s="78">
        <f t="shared" si="2"/>
        <v>0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ht="12.75">
      <c r="A23" s="72">
        <f t="shared" si="0"/>
        <v>1</v>
      </c>
      <c r="B23" s="94"/>
      <c r="C23" s="74" t="s">
        <v>8</v>
      </c>
      <c r="D23" s="75"/>
      <c r="E23" s="74" t="s">
        <v>53</v>
      </c>
      <c r="F23" s="76"/>
      <c r="G23" s="77">
        <f t="shared" si="1"/>
        <v>0</v>
      </c>
      <c r="H23" s="78">
        <f t="shared" si="2"/>
        <v>0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95"/>
      <c r="X23" s="95"/>
      <c r="Y23" s="96" t="s">
        <v>104</v>
      </c>
      <c r="Z23" s="9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1:36" ht="12.75">
      <c r="A24" s="72">
        <f t="shared" si="0"/>
        <v>1</v>
      </c>
      <c r="B24" s="94"/>
      <c r="C24" s="74" t="s">
        <v>2</v>
      </c>
      <c r="D24" s="75"/>
      <c r="E24" s="74" t="s">
        <v>53</v>
      </c>
      <c r="F24" s="76"/>
      <c r="G24" s="77">
        <f t="shared" si="1"/>
        <v>0</v>
      </c>
      <c r="H24" s="78">
        <f t="shared" si="2"/>
        <v>0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97"/>
      <c r="T24" s="97" t="s">
        <v>90</v>
      </c>
      <c r="U24" s="97"/>
      <c r="V24" s="97" t="s">
        <v>97</v>
      </c>
      <c r="W24" s="95"/>
      <c r="X24" s="95"/>
      <c r="Y24" s="95" t="s">
        <v>105</v>
      </c>
      <c r="Z24" s="98">
        <f>Z25-Z26</f>
        <v>0</v>
      </c>
      <c r="AA24" s="55"/>
      <c r="AB24" s="55"/>
      <c r="AC24" s="55"/>
      <c r="AD24" s="55"/>
      <c r="AE24" s="55"/>
      <c r="AF24" s="55"/>
      <c r="AG24" s="55"/>
      <c r="AH24" s="55"/>
      <c r="AI24" s="55"/>
      <c r="AJ24" s="55"/>
    </row>
    <row r="25" spans="1:36" ht="12.75">
      <c r="A25" s="72">
        <f t="shared" si="0"/>
        <v>1</v>
      </c>
      <c r="B25" s="94"/>
      <c r="C25" s="74" t="s">
        <v>2</v>
      </c>
      <c r="D25" s="75"/>
      <c r="E25" s="74" t="s">
        <v>53</v>
      </c>
      <c r="F25" s="76"/>
      <c r="G25" s="77">
        <f t="shared" si="1"/>
        <v>0</v>
      </c>
      <c r="H25" s="78">
        <f t="shared" si="2"/>
        <v>0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97" t="s">
        <v>56</v>
      </c>
      <c r="T25" s="99" t="b">
        <v>1</v>
      </c>
      <c r="U25" s="97"/>
      <c r="V25" s="97" t="str">
        <f>B17</f>
        <v>Transportation</v>
      </c>
      <c r="W25" s="95">
        <f>IF(S$28=1,H17,IF(S$28=2,H17/12,H17/52))</f>
        <v>0</v>
      </c>
      <c r="X25" s="95"/>
      <c r="Y25" s="95" t="s">
        <v>107</v>
      </c>
      <c r="Z25" s="98">
        <f>IF(S28=1,H8,IF(S28=2,G8,H8/52))</f>
        <v>0</v>
      </c>
      <c r="AA25" s="55"/>
      <c r="AB25" s="55"/>
      <c r="AC25" s="55"/>
      <c r="AD25" s="55"/>
      <c r="AE25" s="55"/>
      <c r="AF25" s="55"/>
      <c r="AG25" s="55"/>
      <c r="AH25" s="55"/>
      <c r="AI25" s="55"/>
      <c r="AJ25" s="55"/>
    </row>
    <row r="26" spans="1:36" ht="12.75">
      <c r="A26" s="72"/>
      <c r="B26" s="94"/>
      <c r="C26" s="75"/>
      <c r="D26" s="75"/>
      <c r="E26" s="75"/>
      <c r="F26" s="75"/>
      <c r="G26" s="100"/>
      <c r="H26" s="101"/>
      <c r="I26" s="54"/>
      <c r="J26" s="54"/>
      <c r="K26" s="54"/>
      <c r="L26" s="102"/>
      <c r="M26" s="103"/>
      <c r="N26" s="54"/>
      <c r="O26" s="54"/>
      <c r="P26" s="54"/>
      <c r="Q26" s="54"/>
      <c r="R26" s="54"/>
      <c r="S26" s="97" t="s">
        <v>53</v>
      </c>
      <c r="T26" s="97"/>
      <c r="U26" s="97"/>
      <c r="V26" s="97" t="str">
        <f>B27</f>
        <v>Home</v>
      </c>
      <c r="W26" s="95">
        <f>IF(S$28=1,H27,IF(S$28=2,H27/12,H27/52))</f>
        <v>0</v>
      </c>
      <c r="X26" s="95"/>
      <c r="Y26" s="95" t="s">
        <v>106</v>
      </c>
      <c r="Z26" s="98">
        <f>IF(S28=1,H16,IF(S28=2,G16,H16/52))</f>
        <v>0</v>
      </c>
      <c r="AA26" s="55"/>
      <c r="AB26" s="55"/>
      <c r="AC26" s="55"/>
      <c r="AD26" s="55"/>
      <c r="AE26" s="55"/>
      <c r="AF26" s="55"/>
      <c r="AG26" s="55"/>
      <c r="AH26" s="55"/>
      <c r="AI26" s="55"/>
      <c r="AJ26" s="55"/>
    </row>
    <row r="27" spans="1:36" ht="12.75">
      <c r="A27" s="72"/>
      <c r="B27" s="90" t="s">
        <v>47</v>
      </c>
      <c r="C27" s="91"/>
      <c r="D27" s="75"/>
      <c r="E27" s="75"/>
      <c r="F27" s="75"/>
      <c r="G27" s="92">
        <f>SUM(G28:G37)</f>
        <v>0</v>
      </c>
      <c r="H27" s="93">
        <f>SUM(H28:H37)</f>
        <v>0</v>
      </c>
      <c r="I27" s="54"/>
      <c r="J27" s="54"/>
      <c r="K27" s="54"/>
      <c r="L27" s="104"/>
      <c r="M27" s="103"/>
      <c r="N27" s="54"/>
      <c r="O27" s="54"/>
      <c r="P27" s="54"/>
      <c r="Q27" s="54"/>
      <c r="R27" s="54"/>
      <c r="S27" s="97" t="s">
        <v>52</v>
      </c>
      <c r="T27" s="97"/>
      <c r="U27" s="97"/>
      <c r="V27" s="97" t="str">
        <f>B39</f>
        <v>Utilities</v>
      </c>
      <c r="W27" s="95">
        <f>IF(S$28=1,H39,IF(S$28=2,H39/12,H39/52))</f>
        <v>0</v>
      </c>
      <c r="X27" s="95"/>
      <c r="Y27" s="95"/>
      <c r="Z27" s="95"/>
      <c r="AA27" s="55"/>
      <c r="AB27" s="55"/>
      <c r="AC27" s="55"/>
      <c r="AD27" s="55"/>
      <c r="AE27" s="55"/>
      <c r="AF27" s="55"/>
      <c r="AG27" s="55"/>
      <c r="AH27" s="55"/>
      <c r="AI27" s="55"/>
      <c r="AJ27" s="55"/>
    </row>
    <row r="28" spans="1:36" ht="12.75">
      <c r="A28" s="72">
        <f aca="true" t="shared" si="3" ref="A28:A37">IF(E28=E$87,365/12,IF(E28=E$88,52/12,IF(E28=E$89,1,IF(E28=E$90,1/6,IF(E28=E$91,1/3,1/12)))))</f>
        <v>1</v>
      </c>
      <c r="B28" s="94"/>
      <c r="C28" s="74" t="s">
        <v>9</v>
      </c>
      <c r="D28" s="75"/>
      <c r="E28" s="74" t="s">
        <v>53</v>
      </c>
      <c r="F28" s="76"/>
      <c r="G28" s="77">
        <f>F28*A28</f>
        <v>0</v>
      </c>
      <c r="H28" s="78">
        <f>G28*12</f>
        <v>0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99">
        <v>2</v>
      </c>
      <c r="T28" s="97"/>
      <c r="U28" s="97"/>
      <c r="V28" s="97" t="str">
        <f>B50</f>
        <v>Health</v>
      </c>
      <c r="W28" s="95">
        <f>IF(S$28=1,H50,IF(S$28=2,H50/12,H50/52))</f>
        <v>0</v>
      </c>
      <c r="X28" s="95"/>
      <c r="Y28" s="95"/>
      <c r="Z28" s="95"/>
      <c r="AA28" s="55"/>
      <c r="AB28" s="55"/>
      <c r="AC28" s="55"/>
      <c r="AD28" s="55"/>
      <c r="AE28" s="55"/>
      <c r="AF28" s="55"/>
      <c r="AG28" s="55"/>
      <c r="AH28" s="55"/>
      <c r="AI28" s="55"/>
      <c r="AJ28" s="55"/>
    </row>
    <row r="29" spans="1:36" ht="12.75">
      <c r="A29" s="72">
        <f t="shared" si="3"/>
        <v>1</v>
      </c>
      <c r="B29" s="94"/>
      <c r="C29" s="74" t="s">
        <v>10</v>
      </c>
      <c r="D29" s="75"/>
      <c r="E29" s="74" t="s">
        <v>53</v>
      </c>
      <c r="F29" s="76"/>
      <c r="G29" s="77">
        <f aca="true" t="shared" si="4" ref="G29:G34">F29*A29</f>
        <v>0</v>
      </c>
      <c r="H29" s="78">
        <f aca="true" t="shared" si="5" ref="H29:H37">G29*12</f>
        <v>0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97"/>
      <c r="T29" s="97"/>
      <c r="U29" s="97"/>
      <c r="V29" s="97" t="str">
        <f>B59</f>
        <v>Entertainment</v>
      </c>
      <c r="W29" s="95">
        <f>IF(S$28=1,H59,IF(S$28=2,H59/12,H59/52))</f>
        <v>0</v>
      </c>
      <c r="X29" s="95"/>
      <c r="Y29" s="95"/>
      <c r="Z29" s="9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1:36" ht="12.75">
      <c r="A30" s="72">
        <f t="shared" si="3"/>
        <v>1</v>
      </c>
      <c r="B30" s="94"/>
      <c r="C30" s="74" t="s">
        <v>11</v>
      </c>
      <c r="D30" s="75"/>
      <c r="E30" s="74" t="s">
        <v>53</v>
      </c>
      <c r="F30" s="76"/>
      <c r="G30" s="77">
        <f t="shared" si="4"/>
        <v>0</v>
      </c>
      <c r="H30" s="78">
        <f t="shared" si="5"/>
        <v>0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97"/>
      <c r="T30" s="97"/>
      <c r="U30" s="97"/>
      <c r="V30" s="97" t="str">
        <f>B71</f>
        <v>Miscellaneous</v>
      </c>
      <c r="W30" s="95">
        <f>IF(S$28=1,H71,IF(S$28=2,H71/12,H71/52))</f>
        <v>0</v>
      </c>
      <c r="X30" s="95"/>
      <c r="Y30" s="95"/>
      <c r="Z30" s="9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1:36" ht="12.75">
      <c r="A31" s="72">
        <f t="shared" si="3"/>
        <v>1</v>
      </c>
      <c r="B31" s="94"/>
      <c r="C31" s="74" t="s">
        <v>12</v>
      </c>
      <c r="D31" s="75"/>
      <c r="E31" s="74" t="s">
        <v>53</v>
      </c>
      <c r="F31" s="76"/>
      <c r="G31" s="77">
        <f t="shared" si="4"/>
        <v>0</v>
      </c>
      <c r="H31" s="78">
        <f t="shared" si="5"/>
        <v>0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</row>
    <row r="32" spans="1:36" ht="12.75">
      <c r="A32" s="72">
        <f t="shared" si="3"/>
        <v>0.08333333333333333</v>
      </c>
      <c r="B32" s="94"/>
      <c r="C32" s="74" t="s">
        <v>13</v>
      </c>
      <c r="D32" s="75"/>
      <c r="E32" s="74" t="s">
        <v>56</v>
      </c>
      <c r="F32" s="76"/>
      <c r="G32" s="77">
        <f t="shared" si="4"/>
        <v>0</v>
      </c>
      <c r="H32" s="78">
        <f t="shared" si="5"/>
        <v>0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</row>
    <row r="33" spans="1:36" ht="12.75">
      <c r="A33" s="72">
        <f t="shared" si="3"/>
        <v>1</v>
      </c>
      <c r="B33" s="94"/>
      <c r="C33" s="74" t="s">
        <v>14</v>
      </c>
      <c r="D33" s="75"/>
      <c r="E33" s="74" t="s">
        <v>53</v>
      </c>
      <c r="F33" s="76"/>
      <c r="G33" s="77">
        <f t="shared" si="4"/>
        <v>0</v>
      </c>
      <c r="H33" s="78">
        <f t="shared" si="5"/>
        <v>0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1:36" ht="12.75">
      <c r="A34" s="72">
        <f t="shared" si="3"/>
        <v>4.333333333333333</v>
      </c>
      <c r="B34" s="94"/>
      <c r="C34" s="74" t="s">
        <v>15</v>
      </c>
      <c r="D34" s="75"/>
      <c r="E34" s="74" t="s">
        <v>52</v>
      </c>
      <c r="F34" s="76"/>
      <c r="G34" s="77">
        <f t="shared" si="4"/>
        <v>0</v>
      </c>
      <c r="H34" s="78">
        <f t="shared" si="5"/>
        <v>0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</row>
    <row r="35" spans="1:36" ht="12.75">
      <c r="A35" s="72">
        <f t="shared" si="3"/>
        <v>0.16666666666666666</v>
      </c>
      <c r="B35" s="94"/>
      <c r="C35" s="74" t="s">
        <v>16</v>
      </c>
      <c r="D35" s="75"/>
      <c r="E35" s="74" t="s">
        <v>54</v>
      </c>
      <c r="F35" s="76"/>
      <c r="G35" s="77">
        <f>F35*A35</f>
        <v>0</v>
      </c>
      <c r="H35" s="78">
        <f t="shared" si="5"/>
        <v>0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</row>
    <row r="36" spans="1:36" ht="12.75">
      <c r="A36" s="72">
        <f t="shared" si="3"/>
        <v>1</v>
      </c>
      <c r="B36" s="94"/>
      <c r="C36" s="74" t="s">
        <v>2</v>
      </c>
      <c r="D36" s="75"/>
      <c r="E36" s="74" t="s">
        <v>53</v>
      </c>
      <c r="F36" s="76"/>
      <c r="G36" s="77">
        <f>F36*A36</f>
        <v>0</v>
      </c>
      <c r="H36" s="78">
        <f t="shared" si="5"/>
        <v>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</row>
    <row r="37" spans="1:36" ht="12.75">
      <c r="A37" s="72">
        <f t="shared" si="3"/>
        <v>1</v>
      </c>
      <c r="B37" s="94"/>
      <c r="C37" s="74" t="s">
        <v>2</v>
      </c>
      <c r="D37" s="75"/>
      <c r="E37" s="74" t="s">
        <v>53</v>
      </c>
      <c r="F37" s="76"/>
      <c r="G37" s="77">
        <f>F37*A37</f>
        <v>0</v>
      </c>
      <c r="H37" s="78">
        <f t="shared" si="5"/>
        <v>0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</row>
    <row r="38" spans="1:36" ht="12.75">
      <c r="A38" s="72"/>
      <c r="B38" s="94"/>
      <c r="C38" s="75"/>
      <c r="D38" s="75"/>
      <c r="E38" s="75"/>
      <c r="F38" s="75"/>
      <c r="G38" s="100"/>
      <c r="H38" s="101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</row>
    <row r="39" spans="1:36" ht="12.75">
      <c r="A39" s="72"/>
      <c r="B39" s="90" t="s">
        <v>48</v>
      </c>
      <c r="C39" s="91"/>
      <c r="D39" s="75"/>
      <c r="E39" s="75"/>
      <c r="F39" s="75"/>
      <c r="G39" s="92">
        <f>SUM(G40:G48)</f>
        <v>0</v>
      </c>
      <c r="H39" s="93">
        <f>SUM(H40:H48)</f>
        <v>0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</row>
    <row r="40" spans="1:36" ht="12.75">
      <c r="A40" s="72">
        <f aca="true" t="shared" si="6" ref="A40:A48">IF(E40=E$87,365/12,IF(E40=E$88,52/12,IF(E40=E$89,1,IF(E40=E$90,1/6,IF(E40=E$91,1/3,1/12)))))</f>
        <v>1</v>
      </c>
      <c r="B40" s="94"/>
      <c r="C40" s="74" t="s">
        <v>17</v>
      </c>
      <c r="D40" s="75"/>
      <c r="E40" s="74" t="s">
        <v>53</v>
      </c>
      <c r="F40" s="76"/>
      <c r="G40" s="77">
        <f>F40*A40</f>
        <v>0</v>
      </c>
      <c r="H40" s="78">
        <f>G40*12</f>
        <v>0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</row>
    <row r="41" spans="1:36" ht="12.75">
      <c r="A41" s="72">
        <f t="shared" si="6"/>
        <v>1</v>
      </c>
      <c r="B41" s="94"/>
      <c r="C41" s="74" t="s">
        <v>18</v>
      </c>
      <c r="D41" s="75"/>
      <c r="E41" s="74" t="s">
        <v>53</v>
      </c>
      <c r="F41" s="76"/>
      <c r="G41" s="77">
        <f aca="true" t="shared" si="7" ref="G41:G47">F41*A41</f>
        <v>0</v>
      </c>
      <c r="H41" s="78">
        <f aca="true" t="shared" si="8" ref="H41:H48">G41*12</f>
        <v>0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</row>
    <row r="42" spans="1:36" ht="12.75">
      <c r="A42" s="72">
        <f t="shared" si="6"/>
        <v>1</v>
      </c>
      <c r="B42" s="94"/>
      <c r="C42" s="74" t="s">
        <v>19</v>
      </c>
      <c r="D42" s="75"/>
      <c r="E42" s="74" t="s">
        <v>53</v>
      </c>
      <c r="F42" s="76"/>
      <c r="G42" s="77">
        <f t="shared" si="7"/>
        <v>0</v>
      </c>
      <c r="H42" s="78">
        <f t="shared" si="8"/>
        <v>0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</row>
    <row r="43" spans="1:36" ht="12.75">
      <c r="A43" s="72">
        <f t="shared" si="6"/>
        <v>1</v>
      </c>
      <c r="B43" s="94"/>
      <c r="C43" s="74" t="s">
        <v>20</v>
      </c>
      <c r="D43" s="75"/>
      <c r="E43" s="74" t="s">
        <v>53</v>
      </c>
      <c r="F43" s="76"/>
      <c r="G43" s="77">
        <f t="shared" si="7"/>
        <v>0</v>
      </c>
      <c r="H43" s="78">
        <f t="shared" si="8"/>
        <v>0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</row>
    <row r="44" spans="1:36" ht="12.75">
      <c r="A44" s="72">
        <f t="shared" si="6"/>
        <v>1</v>
      </c>
      <c r="B44" s="94"/>
      <c r="C44" s="74" t="s">
        <v>21</v>
      </c>
      <c r="D44" s="75"/>
      <c r="E44" s="74" t="s">
        <v>53</v>
      </c>
      <c r="F44" s="76"/>
      <c r="G44" s="77">
        <f t="shared" si="7"/>
        <v>0</v>
      </c>
      <c r="H44" s="78">
        <f t="shared" si="8"/>
        <v>0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</row>
    <row r="45" spans="1:36" ht="12.75">
      <c r="A45" s="72">
        <f t="shared" si="6"/>
        <v>1</v>
      </c>
      <c r="B45" s="94"/>
      <c r="C45" s="74" t="s">
        <v>22</v>
      </c>
      <c r="D45" s="75"/>
      <c r="E45" s="74" t="s">
        <v>53</v>
      </c>
      <c r="F45" s="76"/>
      <c r="G45" s="77">
        <f t="shared" si="7"/>
        <v>0</v>
      </c>
      <c r="H45" s="78">
        <f t="shared" si="8"/>
        <v>0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</row>
    <row r="46" spans="1:36" ht="12.75">
      <c r="A46" s="72">
        <f t="shared" si="6"/>
        <v>1</v>
      </c>
      <c r="B46" s="94"/>
      <c r="C46" s="74" t="s">
        <v>23</v>
      </c>
      <c r="D46" s="75"/>
      <c r="E46" s="74" t="s">
        <v>53</v>
      </c>
      <c r="F46" s="76"/>
      <c r="G46" s="77">
        <f t="shared" si="7"/>
        <v>0</v>
      </c>
      <c r="H46" s="78">
        <f t="shared" si="8"/>
        <v>0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</row>
    <row r="47" spans="1:36" ht="12.75">
      <c r="A47" s="72">
        <f t="shared" si="6"/>
        <v>1</v>
      </c>
      <c r="B47" s="94"/>
      <c r="C47" s="74" t="s">
        <v>2</v>
      </c>
      <c r="D47" s="75"/>
      <c r="E47" s="74" t="s">
        <v>53</v>
      </c>
      <c r="F47" s="76"/>
      <c r="G47" s="77">
        <f t="shared" si="7"/>
        <v>0</v>
      </c>
      <c r="H47" s="78">
        <f t="shared" si="8"/>
        <v>0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</row>
    <row r="48" spans="1:36" ht="12.75">
      <c r="A48" s="72">
        <f t="shared" si="6"/>
        <v>1</v>
      </c>
      <c r="B48" s="94"/>
      <c r="C48" s="74" t="s">
        <v>2</v>
      </c>
      <c r="D48" s="75"/>
      <c r="E48" s="74" t="s">
        <v>53</v>
      </c>
      <c r="F48" s="76"/>
      <c r="G48" s="77">
        <f>F48*A48</f>
        <v>0</v>
      </c>
      <c r="H48" s="78">
        <f t="shared" si="8"/>
        <v>0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</row>
    <row r="49" spans="1:36" ht="12.75">
      <c r="A49" s="72"/>
      <c r="B49" s="94"/>
      <c r="C49" s="75"/>
      <c r="D49" s="75"/>
      <c r="E49" s="75"/>
      <c r="F49" s="75"/>
      <c r="G49" s="100"/>
      <c r="H49" s="101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</row>
    <row r="50" spans="1:36" ht="12.75">
      <c r="A50" s="72"/>
      <c r="B50" s="90" t="s">
        <v>49</v>
      </c>
      <c r="C50" s="91"/>
      <c r="D50" s="75"/>
      <c r="E50" s="75"/>
      <c r="F50" s="75"/>
      <c r="G50" s="92">
        <f>SUM(G51:G57)</f>
        <v>0</v>
      </c>
      <c r="H50" s="93">
        <f>SUM(H51:H57)</f>
        <v>0</v>
      </c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</row>
    <row r="51" spans="1:36" ht="12.75">
      <c r="A51" s="72">
        <f aca="true" t="shared" si="9" ref="A51:A57">IF(E51=E$87,365/12,IF(E51=E$88,52/12,IF(E51=E$89,1,IF(E51=E$90,1/6,IF(E51=E$91,1/3,1/12)))))</f>
        <v>1</v>
      </c>
      <c r="B51" s="94"/>
      <c r="C51" s="74" t="s">
        <v>24</v>
      </c>
      <c r="D51" s="75"/>
      <c r="E51" s="74" t="s">
        <v>53</v>
      </c>
      <c r="F51" s="76"/>
      <c r="G51" s="77">
        <f>F51*A51</f>
        <v>0</v>
      </c>
      <c r="H51" s="78">
        <f>G51*12</f>
        <v>0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</row>
    <row r="52" spans="1:36" ht="12.75">
      <c r="A52" s="72">
        <f t="shared" si="9"/>
        <v>1</v>
      </c>
      <c r="B52" s="94"/>
      <c r="C52" s="74" t="s">
        <v>25</v>
      </c>
      <c r="D52" s="75"/>
      <c r="E52" s="74" t="s">
        <v>53</v>
      </c>
      <c r="F52" s="76"/>
      <c r="G52" s="77">
        <f aca="true" t="shared" si="10" ref="G52:G57">F52*A52</f>
        <v>0</v>
      </c>
      <c r="H52" s="78">
        <f aca="true" t="shared" si="11" ref="H52:H57">G52*12</f>
        <v>0</v>
      </c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</row>
    <row r="53" spans="1:36" ht="12.75">
      <c r="A53" s="72">
        <f t="shared" si="9"/>
        <v>1</v>
      </c>
      <c r="B53" s="94"/>
      <c r="C53" s="74" t="s">
        <v>26</v>
      </c>
      <c r="D53" s="75"/>
      <c r="E53" s="74" t="s">
        <v>53</v>
      </c>
      <c r="F53" s="76"/>
      <c r="G53" s="77">
        <f t="shared" si="10"/>
        <v>0</v>
      </c>
      <c r="H53" s="78">
        <f t="shared" si="11"/>
        <v>0</v>
      </c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</row>
    <row r="54" spans="1:36" ht="12.75">
      <c r="A54" s="72">
        <f t="shared" si="9"/>
        <v>0.16666666666666666</v>
      </c>
      <c r="B54" s="94"/>
      <c r="C54" s="74" t="s">
        <v>27</v>
      </c>
      <c r="D54" s="75"/>
      <c r="E54" s="74" t="s">
        <v>54</v>
      </c>
      <c r="F54" s="76"/>
      <c r="G54" s="77">
        <f t="shared" si="10"/>
        <v>0</v>
      </c>
      <c r="H54" s="78">
        <f t="shared" si="11"/>
        <v>0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</row>
    <row r="55" spans="1:36" ht="12.75">
      <c r="A55" s="72">
        <f t="shared" si="9"/>
        <v>1</v>
      </c>
      <c r="B55" s="94"/>
      <c r="C55" s="74" t="s">
        <v>28</v>
      </c>
      <c r="D55" s="75"/>
      <c r="E55" s="74" t="s">
        <v>53</v>
      </c>
      <c r="F55" s="76"/>
      <c r="G55" s="77">
        <f t="shared" si="10"/>
        <v>0</v>
      </c>
      <c r="H55" s="78">
        <f t="shared" si="11"/>
        <v>0</v>
      </c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</row>
    <row r="56" spans="1:36" ht="12.75">
      <c r="A56" s="72">
        <f t="shared" si="9"/>
        <v>1</v>
      </c>
      <c r="B56" s="94"/>
      <c r="C56" s="74" t="s">
        <v>2</v>
      </c>
      <c r="D56" s="75"/>
      <c r="E56" s="74" t="s">
        <v>53</v>
      </c>
      <c r="F56" s="76"/>
      <c r="G56" s="77">
        <f t="shared" si="10"/>
        <v>0</v>
      </c>
      <c r="H56" s="78">
        <f t="shared" si="11"/>
        <v>0</v>
      </c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</row>
    <row r="57" spans="1:36" ht="12.75">
      <c r="A57" s="72">
        <f t="shared" si="9"/>
        <v>1</v>
      </c>
      <c r="B57" s="94"/>
      <c r="C57" s="74" t="s">
        <v>2</v>
      </c>
      <c r="D57" s="75"/>
      <c r="E57" s="74" t="s">
        <v>53</v>
      </c>
      <c r="F57" s="76"/>
      <c r="G57" s="77">
        <f t="shared" si="10"/>
        <v>0</v>
      </c>
      <c r="H57" s="78">
        <f t="shared" si="11"/>
        <v>0</v>
      </c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</row>
    <row r="58" spans="1:36" ht="12.75">
      <c r="A58" s="72"/>
      <c r="B58" s="94"/>
      <c r="C58" s="75"/>
      <c r="D58" s="75"/>
      <c r="E58" s="75"/>
      <c r="F58" s="75"/>
      <c r="G58" s="77"/>
      <c r="H58" s="78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</row>
    <row r="59" spans="1:36" ht="12.75">
      <c r="A59" s="72"/>
      <c r="B59" s="90" t="s">
        <v>50</v>
      </c>
      <c r="C59" s="91"/>
      <c r="D59" s="75"/>
      <c r="E59" s="75"/>
      <c r="F59" s="75"/>
      <c r="G59" s="92">
        <f>SUM(G60:G69)</f>
        <v>0</v>
      </c>
      <c r="H59" s="93">
        <f>SUM(H60:H69)</f>
        <v>0</v>
      </c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</row>
    <row r="60" spans="1:36" ht="12.75">
      <c r="A60" s="72">
        <f aca="true" t="shared" si="12" ref="A60:A69">IF(E60=E$87,365/12,IF(E60=E$88,52/12,IF(E60=E$89,1,IF(E60=E$90,1/6,IF(E60=E$91,1/3,1/12)))))</f>
        <v>1</v>
      </c>
      <c r="B60" s="94"/>
      <c r="C60" s="74" t="s">
        <v>29</v>
      </c>
      <c r="D60" s="75"/>
      <c r="E60" s="74" t="s">
        <v>53</v>
      </c>
      <c r="F60" s="76"/>
      <c r="G60" s="77">
        <f>F60*A60</f>
        <v>0</v>
      </c>
      <c r="H60" s="78">
        <f>G60*12</f>
        <v>0</v>
      </c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</row>
    <row r="61" spans="1:36" ht="12.75">
      <c r="A61" s="72">
        <f t="shared" si="12"/>
        <v>1</v>
      </c>
      <c r="B61" s="94"/>
      <c r="C61" s="74" t="s">
        <v>30</v>
      </c>
      <c r="D61" s="75"/>
      <c r="E61" s="74" t="s">
        <v>53</v>
      </c>
      <c r="F61" s="76"/>
      <c r="G61" s="77">
        <f aca="true" t="shared" si="13" ref="G61:G66">F61*A61</f>
        <v>0</v>
      </c>
      <c r="H61" s="78">
        <f aca="true" t="shared" si="14" ref="H61:H69">G61*12</f>
        <v>0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</row>
    <row r="62" spans="1:36" ht="12.75">
      <c r="A62" s="72">
        <f t="shared" si="12"/>
        <v>1</v>
      </c>
      <c r="B62" s="94"/>
      <c r="C62" s="74" t="s">
        <v>31</v>
      </c>
      <c r="D62" s="75"/>
      <c r="E62" s="74" t="s">
        <v>53</v>
      </c>
      <c r="F62" s="76"/>
      <c r="G62" s="77">
        <f t="shared" si="13"/>
        <v>0</v>
      </c>
      <c r="H62" s="78">
        <f t="shared" si="14"/>
        <v>0</v>
      </c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</row>
    <row r="63" spans="1:36" ht="12.75">
      <c r="A63" s="72">
        <f t="shared" si="12"/>
        <v>1</v>
      </c>
      <c r="B63" s="94"/>
      <c r="C63" s="74" t="s">
        <v>32</v>
      </c>
      <c r="D63" s="75"/>
      <c r="E63" s="74" t="s">
        <v>53</v>
      </c>
      <c r="F63" s="76"/>
      <c r="G63" s="77">
        <f t="shared" si="13"/>
        <v>0</v>
      </c>
      <c r="H63" s="78">
        <f t="shared" si="14"/>
        <v>0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</row>
    <row r="64" spans="1:36" ht="12.75">
      <c r="A64" s="72">
        <f t="shared" si="12"/>
        <v>1</v>
      </c>
      <c r="B64" s="94"/>
      <c r="C64" s="74" t="s">
        <v>33</v>
      </c>
      <c r="D64" s="75"/>
      <c r="E64" s="74" t="s">
        <v>53</v>
      </c>
      <c r="F64" s="76"/>
      <c r="G64" s="77">
        <f t="shared" si="13"/>
        <v>0</v>
      </c>
      <c r="H64" s="78">
        <f t="shared" si="14"/>
        <v>0</v>
      </c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</row>
    <row r="65" spans="1:36" ht="12.75">
      <c r="A65" s="72">
        <f t="shared" si="12"/>
        <v>1</v>
      </c>
      <c r="B65" s="94"/>
      <c r="C65" s="74" t="s">
        <v>34</v>
      </c>
      <c r="D65" s="75"/>
      <c r="E65" s="74" t="s">
        <v>53</v>
      </c>
      <c r="F65" s="76"/>
      <c r="G65" s="77">
        <f t="shared" si="13"/>
        <v>0</v>
      </c>
      <c r="H65" s="78">
        <f t="shared" si="14"/>
        <v>0</v>
      </c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</row>
    <row r="66" spans="1:36" ht="12.75">
      <c r="A66" s="72">
        <f t="shared" si="12"/>
        <v>4.333333333333333</v>
      </c>
      <c r="B66" s="94"/>
      <c r="C66" s="74" t="s">
        <v>35</v>
      </c>
      <c r="D66" s="75"/>
      <c r="E66" s="74" t="s">
        <v>52</v>
      </c>
      <c r="F66" s="76"/>
      <c r="G66" s="77">
        <f t="shared" si="13"/>
        <v>0</v>
      </c>
      <c r="H66" s="78">
        <f t="shared" si="14"/>
        <v>0</v>
      </c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</row>
    <row r="67" spans="1:36" ht="12.75">
      <c r="A67" s="72">
        <f t="shared" si="12"/>
        <v>0.08333333333333333</v>
      </c>
      <c r="B67" s="94"/>
      <c r="C67" s="74" t="s">
        <v>36</v>
      </c>
      <c r="D67" s="75"/>
      <c r="E67" s="74" t="s">
        <v>56</v>
      </c>
      <c r="F67" s="76"/>
      <c r="G67" s="77">
        <f>F67*A67</f>
        <v>0</v>
      </c>
      <c r="H67" s="78">
        <f t="shared" si="14"/>
        <v>0</v>
      </c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</row>
    <row r="68" spans="1:36" ht="12.75">
      <c r="A68" s="72">
        <f t="shared" si="12"/>
        <v>1</v>
      </c>
      <c r="B68" s="94"/>
      <c r="C68" s="74" t="s">
        <v>2</v>
      </c>
      <c r="D68" s="75"/>
      <c r="E68" s="74" t="s">
        <v>53</v>
      </c>
      <c r="F68" s="76"/>
      <c r="G68" s="77">
        <f>F68*A68</f>
        <v>0</v>
      </c>
      <c r="H68" s="78">
        <f t="shared" si="14"/>
        <v>0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</row>
    <row r="69" spans="1:36" ht="12.75">
      <c r="A69" s="72">
        <f t="shared" si="12"/>
        <v>1</v>
      </c>
      <c r="B69" s="94"/>
      <c r="C69" s="74" t="s">
        <v>2</v>
      </c>
      <c r="D69" s="75"/>
      <c r="E69" s="74" t="s">
        <v>53</v>
      </c>
      <c r="F69" s="76"/>
      <c r="G69" s="77">
        <f>F69*A69</f>
        <v>0</v>
      </c>
      <c r="H69" s="78">
        <f t="shared" si="14"/>
        <v>0</v>
      </c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</row>
    <row r="70" spans="1:36" ht="12.75">
      <c r="A70" s="72"/>
      <c r="B70" s="94"/>
      <c r="C70" s="75"/>
      <c r="D70" s="75"/>
      <c r="E70" s="75"/>
      <c r="F70" s="75"/>
      <c r="G70" s="100"/>
      <c r="H70" s="101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</row>
    <row r="71" spans="1:36" ht="12.75">
      <c r="A71" s="72"/>
      <c r="B71" s="90" t="s">
        <v>51</v>
      </c>
      <c r="C71" s="91"/>
      <c r="D71" s="75"/>
      <c r="E71" s="75"/>
      <c r="F71" s="75"/>
      <c r="G71" s="92">
        <f>SUM(G72:G83)</f>
        <v>0</v>
      </c>
      <c r="H71" s="93">
        <f>SUM(H72:H83)</f>
        <v>0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</row>
    <row r="72" spans="1:36" ht="12.75">
      <c r="A72" s="72">
        <f aca="true" t="shared" si="15" ref="A72:A83">IF(E72=E$87,365/12,IF(E72=E$88,52/12,IF(E72=E$89,1,IF(E72=E$90,1/6,IF(E72=E$91,1/3,1/12)))))</f>
        <v>1</v>
      </c>
      <c r="B72" s="94"/>
      <c r="C72" s="74" t="s">
        <v>37</v>
      </c>
      <c r="D72" s="75"/>
      <c r="E72" s="74" t="s">
        <v>53</v>
      </c>
      <c r="F72" s="76"/>
      <c r="G72" s="77">
        <f>F72*A72</f>
        <v>0</v>
      </c>
      <c r="H72" s="78">
        <f>G72*12</f>
        <v>0</v>
      </c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</row>
    <row r="73" spans="1:36" ht="12.75">
      <c r="A73" s="72">
        <f t="shared" si="15"/>
        <v>0.16666666666666666</v>
      </c>
      <c r="B73" s="94"/>
      <c r="C73" s="74" t="s">
        <v>38</v>
      </c>
      <c r="D73" s="75"/>
      <c r="E73" s="74" t="s">
        <v>54</v>
      </c>
      <c r="F73" s="76"/>
      <c r="G73" s="77">
        <f aca="true" t="shared" si="16" ref="G73:G78">F73*A73</f>
        <v>0</v>
      </c>
      <c r="H73" s="78">
        <f aca="true" t="shared" si="17" ref="H73:H83">G73*12</f>
        <v>0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</row>
    <row r="74" spans="1:36" ht="12.75">
      <c r="A74" s="72">
        <f t="shared" si="15"/>
        <v>1</v>
      </c>
      <c r="B74" s="94"/>
      <c r="C74" s="74" t="s">
        <v>39</v>
      </c>
      <c r="D74" s="75"/>
      <c r="E74" s="74" t="s">
        <v>53</v>
      </c>
      <c r="F74" s="76"/>
      <c r="G74" s="77">
        <f t="shared" si="16"/>
        <v>0</v>
      </c>
      <c r="H74" s="78">
        <f t="shared" si="17"/>
        <v>0</v>
      </c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</row>
    <row r="75" spans="1:36" ht="12.75">
      <c r="A75" s="72">
        <f t="shared" si="15"/>
        <v>1</v>
      </c>
      <c r="B75" s="94"/>
      <c r="C75" s="74" t="s">
        <v>40</v>
      </c>
      <c r="D75" s="75"/>
      <c r="E75" s="74" t="s">
        <v>53</v>
      </c>
      <c r="F75" s="76"/>
      <c r="G75" s="77">
        <f t="shared" si="16"/>
        <v>0</v>
      </c>
      <c r="H75" s="78">
        <f t="shared" si="17"/>
        <v>0</v>
      </c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</row>
    <row r="76" spans="1:36" ht="12.75">
      <c r="A76" s="72">
        <f t="shared" si="15"/>
        <v>1</v>
      </c>
      <c r="B76" s="94"/>
      <c r="C76" s="74" t="s">
        <v>41</v>
      </c>
      <c r="D76" s="75"/>
      <c r="E76" s="74" t="s">
        <v>53</v>
      </c>
      <c r="F76" s="76"/>
      <c r="G76" s="77">
        <f t="shared" si="16"/>
        <v>0</v>
      </c>
      <c r="H76" s="78">
        <f t="shared" si="17"/>
        <v>0</v>
      </c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</row>
    <row r="77" spans="1:36" ht="12.75">
      <c r="A77" s="72">
        <f t="shared" si="15"/>
        <v>1</v>
      </c>
      <c r="B77" s="94"/>
      <c r="C77" s="74" t="s">
        <v>42</v>
      </c>
      <c r="D77" s="75"/>
      <c r="E77" s="74" t="s">
        <v>53</v>
      </c>
      <c r="F77" s="76"/>
      <c r="G77" s="77">
        <f t="shared" si="16"/>
        <v>0</v>
      </c>
      <c r="H77" s="78">
        <f t="shared" si="17"/>
        <v>0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</row>
    <row r="78" spans="1:36" ht="12.75">
      <c r="A78" s="72">
        <f t="shared" si="15"/>
        <v>4.333333333333333</v>
      </c>
      <c r="B78" s="94"/>
      <c r="C78" s="74" t="s">
        <v>43</v>
      </c>
      <c r="D78" s="75"/>
      <c r="E78" s="74" t="s">
        <v>52</v>
      </c>
      <c r="F78" s="76"/>
      <c r="G78" s="77">
        <f t="shared" si="16"/>
        <v>0</v>
      </c>
      <c r="H78" s="78">
        <f t="shared" si="17"/>
        <v>0</v>
      </c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</row>
    <row r="79" spans="1:36" ht="12.75">
      <c r="A79" s="72">
        <f t="shared" si="15"/>
        <v>1</v>
      </c>
      <c r="B79" s="94"/>
      <c r="C79" s="74" t="s">
        <v>44</v>
      </c>
      <c r="D79" s="75"/>
      <c r="E79" s="74" t="s">
        <v>53</v>
      </c>
      <c r="F79" s="76"/>
      <c r="G79" s="77">
        <f>F79*A79</f>
        <v>0</v>
      </c>
      <c r="H79" s="78">
        <f t="shared" si="17"/>
        <v>0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</row>
    <row r="80" spans="1:36" ht="12.75">
      <c r="A80" s="72">
        <f t="shared" si="15"/>
        <v>1</v>
      </c>
      <c r="B80" s="94"/>
      <c r="C80" s="74" t="s">
        <v>45</v>
      </c>
      <c r="D80" s="75"/>
      <c r="E80" s="74" t="s">
        <v>53</v>
      </c>
      <c r="F80" s="76"/>
      <c r="G80" s="77">
        <f>F80*A80</f>
        <v>0</v>
      </c>
      <c r="H80" s="78">
        <f t="shared" si="17"/>
        <v>0</v>
      </c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</row>
    <row r="81" spans="1:36" ht="12.75">
      <c r="A81" s="72">
        <f t="shared" si="15"/>
        <v>1</v>
      </c>
      <c r="B81" s="94"/>
      <c r="C81" s="74" t="s">
        <v>2</v>
      </c>
      <c r="D81" s="75"/>
      <c r="E81" s="74" t="s">
        <v>53</v>
      </c>
      <c r="F81" s="76"/>
      <c r="G81" s="77">
        <f>F81*A81</f>
        <v>0</v>
      </c>
      <c r="H81" s="78">
        <f t="shared" si="17"/>
        <v>0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</row>
    <row r="82" spans="1:36" ht="12.75">
      <c r="A82" s="72">
        <f t="shared" si="15"/>
        <v>1</v>
      </c>
      <c r="B82" s="94"/>
      <c r="C82" s="74" t="s">
        <v>2</v>
      </c>
      <c r="D82" s="75"/>
      <c r="E82" s="74" t="s">
        <v>53</v>
      </c>
      <c r="F82" s="76"/>
      <c r="G82" s="77">
        <f>F82*A82</f>
        <v>0</v>
      </c>
      <c r="H82" s="78">
        <f t="shared" si="17"/>
        <v>0</v>
      </c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</row>
    <row r="83" spans="1:36" ht="12.75">
      <c r="A83" s="72">
        <f t="shared" si="15"/>
        <v>1</v>
      </c>
      <c r="B83" s="94"/>
      <c r="C83" s="74" t="s">
        <v>2</v>
      </c>
      <c r="D83" s="75"/>
      <c r="E83" s="74" t="s">
        <v>53</v>
      </c>
      <c r="F83" s="76"/>
      <c r="G83" s="77">
        <f>F83*A83</f>
        <v>0</v>
      </c>
      <c r="H83" s="78">
        <f t="shared" si="17"/>
        <v>0</v>
      </c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</row>
    <row r="84" spans="1:36" ht="12.75">
      <c r="A84" s="72"/>
      <c r="B84" s="105"/>
      <c r="C84" s="81"/>
      <c r="D84" s="81"/>
      <c r="E84" s="80"/>
      <c r="F84" s="80"/>
      <c r="G84" s="81"/>
      <c r="H84" s="82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</row>
    <row r="85" spans="1:36" ht="12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</row>
    <row r="86" spans="1:36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</row>
    <row r="87" spans="1:36" ht="12.75">
      <c r="A87" s="72"/>
      <c r="B87" s="72"/>
      <c r="C87" s="72"/>
      <c r="D87" s="72"/>
      <c r="E87" s="72" t="s">
        <v>61</v>
      </c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</row>
    <row r="88" spans="1:36" ht="12.75">
      <c r="A88" s="72"/>
      <c r="B88" s="72"/>
      <c r="C88" s="72"/>
      <c r="D88" s="72"/>
      <c r="E88" s="72" t="s">
        <v>52</v>
      </c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</row>
    <row r="89" spans="1:36" ht="12.75">
      <c r="A89" s="72"/>
      <c r="B89" s="72"/>
      <c r="C89" s="72"/>
      <c r="D89" s="72"/>
      <c r="E89" s="72" t="s">
        <v>53</v>
      </c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</row>
    <row r="90" spans="1:36" ht="12.75">
      <c r="A90" s="72"/>
      <c r="B90" s="72"/>
      <c r="C90" s="72"/>
      <c r="D90" s="72"/>
      <c r="E90" s="72" t="s">
        <v>54</v>
      </c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</row>
    <row r="91" spans="1:36" ht="12.75">
      <c r="A91" s="72"/>
      <c r="B91" s="72"/>
      <c r="C91" s="72"/>
      <c r="D91" s="72"/>
      <c r="E91" s="72" t="s">
        <v>55</v>
      </c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</row>
    <row r="92" spans="1:36" ht="12.75">
      <c r="A92" s="72"/>
      <c r="B92" s="72"/>
      <c r="C92" s="72"/>
      <c r="D92" s="72"/>
      <c r="E92" s="72" t="s">
        <v>56</v>
      </c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</row>
    <row r="93" spans="1:36" ht="12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</row>
    <row r="94" spans="1:36" ht="12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</row>
    <row r="95" spans="1:36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</row>
    <row r="96" spans="1:36" ht="12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</row>
    <row r="97" spans="1:36" ht="12.7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</row>
    <row r="98" spans="1:36" ht="12.7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1:36" ht="12.7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</row>
    <row r="100" spans="1:36" ht="12.7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</row>
    <row r="101" spans="1:36" ht="12.7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</row>
    <row r="102" spans="1:36" ht="12.7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</row>
    <row r="103" spans="5:6" ht="12.75">
      <c r="E103" s="22"/>
      <c r="F103" s="22"/>
    </row>
    <row r="104" spans="5:6" ht="12.75">
      <c r="E104" s="22"/>
      <c r="F104" s="22"/>
    </row>
    <row r="105" spans="5:6" ht="12.75">
      <c r="E105" s="22"/>
      <c r="F105" s="22"/>
    </row>
    <row r="106" spans="5:6" ht="12.75">
      <c r="E106" s="22"/>
      <c r="F106" s="22"/>
    </row>
    <row r="107" spans="5:6" ht="12.75">
      <c r="E107" s="22"/>
      <c r="F107" s="22"/>
    </row>
  </sheetData>
  <sheetProtection password="9C9F" sheet="1" scenarios="1" formatCells="0" formatColumns="0" formatRows="0"/>
  <mergeCells count="7">
    <mergeCell ref="B59:C59"/>
    <mergeCell ref="B71:C71"/>
    <mergeCell ref="L26:M27"/>
    <mergeCell ref="B17:C17"/>
    <mergeCell ref="B27:C27"/>
    <mergeCell ref="B39:C39"/>
    <mergeCell ref="B50:C50"/>
  </mergeCells>
  <dataValidations count="2">
    <dataValidation type="list" allowBlank="1" showInputMessage="1" showErrorMessage="1" sqref="E72:E83">
      <formula1>$E$88:$E$92</formula1>
    </dataValidation>
    <dataValidation type="list" allowBlank="1" showInputMessage="1" showErrorMessage="1" error="Please select from the drop down list" sqref="E9:E13 E18:E25 E28:E37 E40:E48 E51:E57 E60:E69">
      <formula1>$E$87:$E$92</formula1>
    </dataValidation>
  </dataValidations>
  <printOptions/>
  <pageMargins left="0.38" right="0.42" top="0.48" bottom="0.5" header="0.51" footer="0.5"/>
  <pageSetup fitToHeight="1" fitToWidth="1" horizontalDpi="600" verticalDpi="600" orientation="portrait" scale="70" r:id="rId4"/>
  <rowBreaks count="1" manualBreakCount="1">
    <brk id="42" min="1" max="14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AZ10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.00390625" style="0" customWidth="1"/>
    <col min="3" max="3" width="22.00390625" style="0" customWidth="1"/>
    <col min="4" max="4" width="1.8515625" style="0" customWidth="1"/>
    <col min="5" max="16" width="8.28125" style="0" customWidth="1"/>
    <col min="17" max="17" width="10.28125" style="0" customWidth="1"/>
    <col min="18" max="18" width="3.8515625" style="0" customWidth="1"/>
    <col min="19" max="19" width="4.421875" style="0" customWidth="1"/>
    <col min="20" max="20" width="8.140625" style="0" customWidth="1"/>
    <col min="21" max="21" width="2.421875" style="0" customWidth="1"/>
    <col min="22" max="22" width="16.140625" style="0" customWidth="1"/>
    <col min="23" max="23" width="10.57421875" style="0" customWidth="1"/>
    <col min="24" max="24" width="9.7109375" style="0" customWidth="1"/>
    <col min="28" max="28" width="13.421875" style="0" customWidth="1"/>
  </cols>
  <sheetData>
    <row r="1" spans="1:52" ht="12.75">
      <c r="A1" s="54"/>
      <c r="B1" s="54"/>
      <c r="C1" s="54"/>
      <c r="D1" s="54"/>
      <c r="E1" s="54"/>
      <c r="F1" s="54"/>
      <c r="G1" s="54"/>
      <c r="H1" s="54"/>
      <c r="I1" s="54"/>
      <c r="J1" s="106" t="str">
        <f>"Hide months after "&amp;+VLOOKUP(I7,MONTHSD,3,FALSE)&amp;+":"</f>
        <v>Hide months after May:</v>
      </c>
      <c r="K1" s="107"/>
      <c r="L1" s="107"/>
      <c r="M1" s="54"/>
      <c r="N1" s="54"/>
      <c r="O1" s="54"/>
      <c r="P1" s="54"/>
      <c r="Q1" s="108"/>
      <c r="R1" s="106" t="str">
        <f>"Unhide months after "&amp;+VLOOKUP(I7,MONTHSD,3,FALSE)&amp;+":"</f>
        <v>Unhide months after May:</v>
      </c>
      <c r="S1" s="107"/>
      <c r="T1" s="107"/>
      <c r="U1" s="107"/>
      <c r="V1" s="107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5"/>
      <c r="AL1" s="55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</row>
    <row r="2" spans="1:52" ht="12.75">
      <c r="A2" s="54"/>
      <c r="B2" s="54"/>
      <c r="C2" s="54"/>
      <c r="D2" s="54"/>
      <c r="E2" s="54"/>
      <c r="F2" s="54"/>
      <c r="G2" s="54"/>
      <c r="H2" s="54"/>
      <c r="I2" s="54"/>
      <c r="J2" s="107"/>
      <c r="K2" s="107"/>
      <c r="L2" s="107"/>
      <c r="M2" s="54"/>
      <c r="N2" s="54"/>
      <c r="O2" s="54"/>
      <c r="P2" s="54"/>
      <c r="Q2" s="110"/>
      <c r="R2" s="107"/>
      <c r="S2" s="107"/>
      <c r="T2" s="107"/>
      <c r="U2" s="107"/>
      <c r="V2" s="107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5"/>
      <c r="AL2" s="55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</row>
    <row r="3" spans="1:52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5"/>
      <c r="AL3" s="55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</row>
    <row r="4" spans="1:52" ht="12.75">
      <c r="A4" s="54"/>
      <c r="B4" s="54"/>
      <c r="C4" s="56"/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5"/>
      <c r="AL4" s="55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</row>
    <row r="5" spans="1:52" ht="27.75" customHeight="1">
      <c r="A5" s="54"/>
      <c r="B5" s="58"/>
      <c r="C5" s="56"/>
      <c r="D5" s="56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5"/>
      <c r="AL5" s="55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</row>
    <row r="6" spans="1:52" ht="21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111">
        <f ca="1">MONTH(NOW())-Tracking!AF25+1</f>
        <v>1</v>
      </c>
      <c r="S6" s="54"/>
      <c r="T6" s="60" t="s">
        <v>143</v>
      </c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5"/>
      <c r="AL6" s="55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</row>
    <row r="7" spans="1:52" ht="22.5" customHeight="1">
      <c r="A7" s="61"/>
      <c r="B7" s="62"/>
      <c r="C7" s="63"/>
      <c r="D7" s="64"/>
      <c r="E7" s="112" t="str">
        <f>VLOOKUP(AC25,MONTHSA,2,FALSE)</f>
        <v>Jan</v>
      </c>
      <c r="F7" s="65" t="str">
        <f aca="true" t="shared" si="0" ref="F7:P7">VLOOKUP(E7,MONTHSB,2,FALSE)</f>
        <v>Feb</v>
      </c>
      <c r="G7" s="65" t="str">
        <f t="shared" si="0"/>
        <v>Mar</v>
      </c>
      <c r="H7" s="65" t="str">
        <f t="shared" si="0"/>
        <v>Apr</v>
      </c>
      <c r="I7" s="65" t="str">
        <f t="shared" si="0"/>
        <v>May</v>
      </c>
      <c r="J7" s="65" t="str">
        <f t="shared" si="0"/>
        <v>Jun</v>
      </c>
      <c r="K7" s="65" t="str">
        <f t="shared" si="0"/>
        <v>Jul</v>
      </c>
      <c r="L7" s="65" t="str">
        <f t="shared" si="0"/>
        <v>Aug</v>
      </c>
      <c r="M7" s="65" t="str">
        <f t="shared" si="0"/>
        <v>Sep</v>
      </c>
      <c r="N7" s="65" t="str">
        <f t="shared" si="0"/>
        <v>Oct</v>
      </c>
      <c r="O7" s="65" t="str">
        <f t="shared" si="0"/>
        <v>Nov</v>
      </c>
      <c r="P7" s="65" t="str">
        <f t="shared" si="0"/>
        <v>Dec</v>
      </c>
      <c r="Q7" s="66" t="str">
        <f>AH25&amp;+" Months"</f>
        <v>0 Months</v>
      </c>
      <c r="R7" s="111" t="str">
        <f>Tracking!P7</f>
        <v>Jan to Date</v>
      </c>
      <c r="S7" s="55"/>
      <c r="T7" s="55"/>
      <c r="U7" s="55"/>
      <c r="V7" s="55"/>
      <c r="W7" s="55"/>
      <c r="X7" s="55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5"/>
      <c r="AL7" s="55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</row>
    <row r="8" spans="1:52" ht="14.25" customHeight="1">
      <c r="A8" s="61"/>
      <c r="B8" s="113" t="s">
        <v>142</v>
      </c>
      <c r="C8" s="68"/>
      <c r="D8" s="68"/>
      <c r="E8" s="70">
        <f aca="true" t="shared" si="1" ref="E8:Q8">SUM(E9:E13)</f>
        <v>0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1">
        <f t="shared" si="1"/>
        <v>0</v>
      </c>
      <c r="R8" s="111">
        <f ca="1">SUM(OFFSET(E8,0,0,1,R$6))</f>
        <v>0</v>
      </c>
      <c r="S8" s="55"/>
      <c r="T8" s="55"/>
      <c r="U8" s="55"/>
      <c r="V8" s="55"/>
      <c r="W8" s="55"/>
      <c r="X8" s="55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5"/>
      <c r="AL8" s="55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</row>
    <row r="9" spans="1:52" ht="12.75">
      <c r="A9" s="72"/>
      <c r="B9" s="73"/>
      <c r="C9" s="74" t="s">
        <v>0</v>
      </c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8">
        <f>SUM(E9:P9)</f>
        <v>0</v>
      </c>
      <c r="R9" s="111">
        <f aca="true" ca="1" t="shared" si="2" ref="R9:R72">SUM(OFFSET(E9,0,0,1,R$6))</f>
        <v>0</v>
      </c>
      <c r="S9" s="55"/>
      <c r="T9" s="55"/>
      <c r="U9" s="55"/>
      <c r="V9" s="55"/>
      <c r="W9" s="55"/>
      <c r="X9" s="55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5"/>
      <c r="AL9" s="55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</row>
    <row r="10" spans="1:52" ht="12.75">
      <c r="A10" s="72"/>
      <c r="B10" s="73"/>
      <c r="C10" s="74" t="s">
        <v>1</v>
      </c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8">
        <f>SUM(E10:P10)</f>
        <v>0</v>
      </c>
      <c r="R10" s="111">
        <f ca="1" t="shared" si="2"/>
        <v>0</v>
      </c>
      <c r="S10" s="55"/>
      <c r="T10" s="55"/>
      <c r="U10" s="55"/>
      <c r="V10" s="55"/>
      <c r="W10" s="55"/>
      <c r="X10" s="55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5"/>
      <c r="AL10" s="55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</row>
    <row r="11" spans="1:52" ht="12.75">
      <c r="A11" s="72"/>
      <c r="B11" s="73"/>
      <c r="C11" s="74" t="s">
        <v>2</v>
      </c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8">
        <f>SUM(E11:P11)</f>
        <v>0</v>
      </c>
      <c r="R11" s="111">
        <f ca="1" t="shared" si="2"/>
        <v>0</v>
      </c>
      <c r="S11" s="55"/>
      <c r="T11" s="55"/>
      <c r="U11" s="55"/>
      <c r="V11" s="55"/>
      <c r="W11" s="55"/>
      <c r="X11" s="55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5"/>
      <c r="AL11" s="55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</row>
    <row r="12" spans="1:52" ht="12.75">
      <c r="A12" s="72"/>
      <c r="B12" s="73"/>
      <c r="C12" s="74" t="s">
        <v>2</v>
      </c>
      <c r="D12" s="7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8">
        <f>SUM(E12:P12)</f>
        <v>0</v>
      </c>
      <c r="R12" s="111">
        <f ca="1" t="shared" si="2"/>
        <v>0</v>
      </c>
      <c r="S12" s="55"/>
      <c r="T12" s="55"/>
      <c r="U12" s="55"/>
      <c r="V12" s="55"/>
      <c r="W12" s="55"/>
      <c r="X12" s="55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5"/>
      <c r="AL12" s="55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</row>
    <row r="13" spans="1:52" ht="12.75">
      <c r="A13" s="72"/>
      <c r="B13" s="73"/>
      <c r="C13" s="74" t="s">
        <v>2</v>
      </c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8">
        <f>SUM(E13:P13)</f>
        <v>0</v>
      </c>
      <c r="R13" s="111">
        <f ca="1" t="shared" si="2"/>
        <v>0</v>
      </c>
      <c r="S13" s="55"/>
      <c r="T13" s="55"/>
      <c r="U13" s="55"/>
      <c r="V13" s="55"/>
      <c r="W13" s="55"/>
      <c r="X13" s="55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5"/>
      <c r="AL13" s="55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</row>
    <row r="14" spans="1:52" ht="6" customHeight="1">
      <c r="A14" s="72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114"/>
      <c r="R14" s="111"/>
      <c r="S14" s="55"/>
      <c r="T14" s="55"/>
      <c r="U14" s="55"/>
      <c r="V14" s="55"/>
      <c r="W14" s="55"/>
      <c r="X14" s="55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5"/>
      <c r="AL14" s="55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</row>
    <row r="15" spans="1:52" ht="7.5" customHeight="1">
      <c r="A15" s="7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15"/>
      <c r="Q15" s="84"/>
      <c r="R15" s="111"/>
      <c r="S15" s="55"/>
      <c r="T15" s="55"/>
      <c r="U15" s="55"/>
      <c r="V15" s="55"/>
      <c r="W15" s="55"/>
      <c r="X15" s="55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5"/>
      <c r="AL15" s="55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</row>
    <row r="16" spans="1:52" ht="20.25" customHeight="1">
      <c r="A16" s="72"/>
      <c r="B16" s="85"/>
      <c r="C16" s="64"/>
      <c r="D16" s="64"/>
      <c r="E16" s="88">
        <f>E17+E27+E39+E50+E59+E71</f>
        <v>0</v>
      </c>
      <c r="F16" s="88">
        <f aca="true" t="shared" si="3" ref="F16:P16">F17+F27+F39+F50+F59+F71</f>
        <v>0</v>
      </c>
      <c r="G16" s="88">
        <f t="shared" si="3"/>
        <v>0</v>
      </c>
      <c r="H16" s="88">
        <f t="shared" si="3"/>
        <v>0</v>
      </c>
      <c r="I16" s="88">
        <f t="shared" si="3"/>
        <v>0</v>
      </c>
      <c r="J16" s="88">
        <f t="shared" si="3"/>
        <v>0</v>
      </c>
      <c r="K16" s="88">
        <f t="shared" si="3"/>
        <v>0</v>
      </c>
      <c r="L16" s="88">
        <f t="shared" si="3"/>
        <v>0</v>
      </c>
      <c r="M16" s="88">
        <f t="shared" si="3"/>
        <v>0</v>
      </c>
      <c r="N16" s="88">
        <f t="shared" si="3"/>
        <v>0</v>
      </c>
      <c r="O16" s="88">
        <f t="shared" si="3"/>
        <v>0</v>
      </c>
      <c r="P16" s="88">
        <f t="shared" si="3"/>
        <v>0</v>
      </c>
      <c r="Q16" s="89">
        <f>Q17+Q27+Q39+Q50+Q59+Q71</f>
        <v>0</v>
      </c>
      <c r="R16" s="111">
        <f ca="1" t="shared" si="2"/>
        <v>0</v>
      </c>
      <c r="S16" s="55"/>
      <c r="T16" s="55"/>
      <c r="U16" s="55"/>
      <c r="V16" s="55"/>
      <c r="W16" s="55"/>
      <c r="X16" s="55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5"/>
      <c r="AL16" s="55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</row>
    <row r="17" spans="1:52" ht="13.5" customHeight="1">
      <c r="A17" s="72"/>
      <c r="B17" s="90" t="s">
        <v>46</v>
      </c>
      <c r="C17" s="91"/>
      <c r="D17" s="75"/>
      <c r="E17" s="116">
        <f>SUM(E18:E25)</f>
        <v>0</v>
      </c>
      <c r="F17" s="116">
        <f aca="true" t="shared" si="4" ref="F17:Q17">SUM(F18:F25)</f>
        <v>0</v>
      </c>
      <c r="G17" s="116">
        <f t="shared" si="4"/>
        <v>0</v>
      </c>
      <c r="H17" s="116">
        <f t="shared" si="4"/>
        <v>0</v>
      </c>
      <c r="I17" s="116">
        <f t="shared" si="4"/>
        <v>0</v>
      </c>
      <c r="J17" s="116">
        <f t="shared" si="4"/>
        <v>0</v>
      </c>
      <c r="K17" s="116">
        <f t="shared" si="4"/>
        <v>0</v>
      </c>
      <c r="L17" s="116">
        <f t="shared" si="4"/>
        <v>0</v>
      </c>
      <c r="M17" s="116">
        <f t="shared" si="4"/>
        <v>0</v>
      </c>
      <c r="N17" s="116">
        <f t="shared" si="4"/>
        <v>0</v>
      </c>
      <c r="O17" s="116">
        <f t="shared" si="4"/>
        <v>0</v>
      </c>
      <c r="P17" s="116">
        <f t="shared" si="4"/>
        <v>0</v>
      </c>
      <c r="Q17" s="117">
        <f t="shared" si="4"/>
        <v>0</v>
      </c>
      <c r="R17" s="111">
        <f ca="1" t="shared" si="2"/>
        <v>0</v>
      </c>
      <c r="S17" s="55"/>
      <c r="T17" s="55"/>
      <c r="U17" s="55"/>
      <c r="V17" s="55"/>
      <c r="W17" s="55"/>
      <c r="X17" s="55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5"/>
      <c r="AL17" s="55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</row>
    <row r="18" spans="1:52" ht="12.75">
      <c r="A18" s="72"/>
      <c r="B18" s="94"/>
      <c r="C18" s="74" t="s">
        <v>3</v>
      </c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8">
        <f aca="true" t="shared" si="5" ref="Q18:Q25">SUM(E18:P18)</f>
        <v>0</v>
      </c>
      <c r="R18" s="111">
        <f ca="1" t="shared" si="2"/>
        <v>0</v>
      </c>
      <c r="S18" s="55"/>
      <c r="T18" s="55"/>
      <c r="U18" s="55"/>
      <c r="V18" s="55"/>
      <c r="W18" s="55"/>
      <c r="X18" s="55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5"/>
      <c r="AL18" s="55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</row>
    <row r="19" spans="1:52" ht="12.75">
      <c r="A19" s="72"/>
      <c r="B19" s="94"/>
      <c r="C19" s="74" t="s">
        <v>4</v>
      </c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8">
        <f t="shared" si="5"/>
        <v>0</v>
      </c>
      <c r="R19" s="111">
        <f ca="1" t="shared" si="2"/>
        <v>0</v>
      </c>
      <c r="S19" s="55"/>
      <c r="T19" s="55"/>
      <c r="U19" s="55"/>
      <c r="V19" s="55"/>
      <c r="W19" s="55"/>
      <c r="X19" s="55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5"/>
      <c r="AL19" s="55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</row>
    <row r="20" spans="1:52" ht="12.75">
      <c r="A20" s="72"/>
      <c r="B20" s="94"/>
      <c r="C20" s="74" t="s">
        <v>5</v>
      </c>
      <c r="D20" s="75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8">
        <f t="shared" si="5"/>
        <v>0</v>
      </c>
      <c r="R20" s="111">
        <f ca="1" t="shared" si="2"/>
        <v>0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5"/>
      <c r="AL20" s="55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</row>
    <row r="21" spans="1:52" ht="12.75">
      <c r="A21" s="72"/>
      <c r="B21" s="94"/>
      <c r="C21" s="74" t="s">
        <v>6</v>
      </c>
      <c r="D21" s="7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8">
        <f t="shared" si="5"/>
        <v>0</v>
      </c>
      <c r="R21" s="111">
        <f ca="1" t="shared" si="2"/>
        <v>0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5"/>
      <c r="AL21" s="55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</row>
    <row r="22" spans="1:52" ht="12.75">
      <c r="A22" s="72"/>
      <c r="B22" s="94"/>
      <c r="C22" s="74" t="s">
        <v>7</v>
      </c>
      <c r="D22" s="75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8">
        <f t="shared" si="5"/>
        <v>0</v>
      </c>
      <c r="R22" s="111">
        <f ca="1" t="shared" si="2"/>
        <v>0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5"/>
      <c r="AL22" s="55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</row>
    <row r="23" spans="1:52" ht="12.75">
      <c r="A23" s="72"/>
      <c r="B23" s="94"/>
      <c r="C23" s="74" t="s">
        <v>8</v>
      </c>
      <c r="D23" s="75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8">
        <f t="shared" si="5"/>
        <v>0</v>
      </c>
      <c r="R23" s="111">
        <f ca="1" t="shared" si="2"/>
        <v>0</v>
      </c>
      <c r="S23" s="118"/>
      <c r="T23" s="118"/>
      <c r="U23" s="118"/>
      <c r="V23" s="119"/>
      <c r="W23" s="55"/>
      <c r="X23" s="118"/>
      <c r="Y23" s="54"/>
      <c r="Z23" s="54"/>
      <c r="AA23" s="120" t="s">
        <v>101</v>
      </c>
      <c r="AB23" s="120" t="s">
        <v>99</v>
      </c>
      <c r="AC23" s="72"/>
      <c r="AD23" s="72"/>
      <c r="AE23" s="72"/>
      <c r="AF23" s="72"/>
      <c r="AG23" s="72"/>
      <c r="AH23" s="120" t="s">
        <v>102</v>
      </c>
      <c r="AI23" s="72"/>
      <c r="AJ23" s="72"/>
      <c r="AK23" s="121"/>
      <c r="AL23" s="55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</row>
    <row r="24" spans="1:52" ht="12.75">
      <c r="A24" s="72"/>
      <c r="B24" s="94"/>
      <c r="C24" s="74" t="s">
        <v>2</v>
      </c>
      <c r="D24" s="7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8">
        <f t="shared" si="5"/>
        <v>0</v>
      </c>
      <c r="R24" s="111">
        <f ca="1" t="shared" si="2"/>
        <v>0</v>
      </c>
      <c r="S24" s="118"/>
      <c r="T24" s="118"/>
      <c r="U24" s="118"/>
      <c r="V24" s="119"/>
      <c r="W24" s="55"/>
      <c r="X24" s="118"/>
      <c r="Y24" s="54"/>
      <c r="Z24" s="54"/>
      <c r="AA24" s="120" t="s">
        <v>100</v>
      </c>
      <c r="AB24" s="72" t="str">
        <f>VLOOKUP(AB25,CHARTMONTH,3,FALSE)</f>
        <v>Jan</v>
      </c>
      <c r="AC24" s="120" t="s">
        <v>98</v>
      </c>
      <c r="AD24" s="72"/>
      <c r="AE24" s="120"/>
      <c r="AF24" s="120" t="s">
        <v>97</v>
      </c>
      <c r="AG24" s="122">
        <f>IF(AB25=1,AH25/12,IF(AB25=2,AH25,IF(AB25=3,AH26,1)))</f>
        <v>1</v>
      </c>
      <c r="AH24" s="120" t="s">
        <v>103</v>
      </c>
      <c r="AI24" s="72"/>
      <c r="AJ24" s="120" t="s">
        <v>104</v>
      </c>
      <c r="AK24" s="121"/>
      <c r="AL24" s="55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</row>
    <row r="25" spans="1:52" ht="12.75">
      <c r="A25" s="72"/>
      <c r="B25" s="94"/>
      <c r="C25" s="74" t="s">
        <v>2</v>
      </c>
      <c r="D25" s="7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8">
        <f t="shared" si="5"/>
        <v>0</v>
      </c>
      <c r="R25" s="111">
        <f ca="1" t="shared" si="2"/>
        <v>0</v>
      </c>
      <c r="S25" s="118"/>
      <c r="T25" s="118"/>
      <c r="U25" s="118"/>
      <c r="V25" s="118"/>
      <c r="W25" s="118"/>
      <c r="X25" s="118"/>
      <c r="Y25" s="54"/>
      <c r="Z25" s="54"/>
      <c r="AA25" s="123" t="b">
        <v>0</v>
      </c>
      <c r="AB25" s="123">
        <v>5</v>
      </c>
      <c r="AC25" s="123">
        <v>1</v>
      </c>
      <c r="AD25" s="72"/>
      <c r="AE25" s="72"/>
      <c r="AF25" s="72" t="str">
        <f>B17</f>
        <v>Transportation</v>
      </c>
      <c r="AG25" s="72">
        <f>HLOOKUP(AB24,BUDGETM,11,FALSE)/AG24</f>
        <v>0</v>
      </c>
      <c r="AH25" s="122">
        <f>COUNTIF(E16:P16,"&gt;0")</f>
        <v>0</v>
      </c>
      <c r="AI25" s="72"/>
      <c r="AJ25" s="72" t="s">
        <v>105</v>
      </c>
      <c r="AK25" s="124">
        <f>AK26-AK27</f>
        <v>0</v>
      </c>
      <c r="AL25" s="55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</row>
    <row r="26" spans="1:52" ht="12.75">
      <c r="A26" s="72"/>
      <c r="B26" s="9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101"/>
      <c r="R26" s="111"/>
      <c r="S26" s="54"/>
      <c r="T26" s="54"/>
      <c r="U26" s="102"/>
      <c r="V26" s="125"/>
      <c r="W26" s="54"/>
      <c r="X26" s="54"/>
      <c r="Y26" s="54"/>
      <c r="Z26" s="54"/>
      <c r="AA26" s="72">
        <v>1</v>
      </c>
      <c r="AB26" s="72" t="s">
        <v>56</v>
      </c>
      <c r="AC26" s="72" t="str">
        <f>'Budget By Month'!Q7</f>
        <v>0 Months</v>
      </c>
      <c r="AD26" s="72"/>
      <c r="AE26" s="72"/>
      <c r="AF26" s="72" t="str">
        <f>B27</f>
        <v>Home</v>
      </c>
      <c r="AG26" s="72">
        <f>HLOOKUP(AB24,BUDGETM,21,FALSE)/AG24</f>
        <v>0</v>
      </c>
      <c r="AH26" s="122">
        <f>52/12*AH25</f>
        <v>0</v>
      </c>
      <c r="AI26" s="72"/>
      <c r="AJ26" s="72" t="s">
        <v>107</v>
      </c>
      <c r="AK26" s="124">
        <f>HLOOKUP(AB24,BUDGETM,2,FALSE)/AG24</f>
        <v>0</v>
      </c>
      <c r="AL26" s="55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</row>
    <row r="27" spans="1:52" ht="12.75">
      <c r="A27" s="72"/>
      <c r="B27" s="90" t="s">
        <v>47</v>
      </c>
      <c r="C27" s="91"/>
      <c r="D27" s="75"/>
      <c r="E27" s="92">
        <f>SUM(E28:E37)</f>
        <v>0</v>
      </c>
      <c r="F27" s="92">
        <f aca="true" t="shared" si="6" ref="F27:P27">SUM(F28:F37)</f>
        <v>0</v>
      </c>
      <c r="G27" s="92">
        <f t="shared" si="6"/>
        <v>0</v>
      </c>
      <c r="H27" s="92">
        <f t="shared" si="6"/>
        <v>0</v>
      </c>
      <c r="I27" s="92">
        <f t="shared" si="6"/>
        <v>0</v>
      </c>
      <c r="J27" s="92">
        <f t="shared" si="6"/>
        <v>0</v>
      </c>
      <c r="K27" s="92">
        <f t="shared" si="6"/>
        <v>0</v>
      </c>
      <c r="L27" s="92">
        <f t="shared" si="6"/>
        <v>0</v>
      </c>
      <c r="M27" s="92">
        <f t="shared" si="6"/>
        <v>0</v>
      </c>
      <c r="N27" s="92">
        <f t="shared" si="6"/>
        <v>0</v>
      </c>
      <c r="O27" s="92">
        <f t="shared" si="6"/>
        <v>0</v>
      </c>
      <c r="P27" s="92">
        <f t="shared" si="6"/>
        <v>0</v>
      </c>
      <c r="Q27" s="93">
        <f>SUM(Q28:Q37)</f>
        <v>0</v>
      </c>
      <c r="R27" s="111">
        <f ca="1" t="shared" si="2"/>
        <v>0</v>
      </c>
      <c r="S27" s="54"/>
      <c r="T27" s="54"/>
      <c r="U27" s="126"/>
      <c r="V27" s="125"/>
      <c r="W27" s="54"/>
      <c r="X27" s="54"/>
      <c r="Y27" s="54"/>
      <c r="Z27" s="54"/>
      <c r="AA27" s="72">
        <v>2</v>
      </c>
      <c r="AB27" s="72" t="s">
        <v>91</v>
      </c>
      <c r="AC27" s="72" t="str">
        <f>'Budget By Month'!Q7</f>
        <v>0 Months</v>
      </c>
      <c r="AD27" s="72"/>
      <c r="AE27" s="72"/>
      <c r="AF27" s="72" t="str">
        <f>B39</f>
        <v>Utilities</v>
      </c>
      <c r="AG27" s="72">
        <f>HLOOKUP(AB24,BUDGETM,33,FALSE)/AG24</f>
        <v>0</v>
      </c>
      <c r="AH27" s="72"/>
      <c r="AI27" s="72"/>
      <c r="AJ27" s="72" t="s">
        <v>106</v>
      </c>
      <c r="AK27" s="124">
        <f>AG31</f>
        <v>0</v>
      </c>
      <c r="AL27" s="55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</row>
    <row r="28" spans="1:52" ht="12.75">
      <c r="A28" s="72"/>
      <c r="B28" s="94"/>
      <c r="C28" s="74" t="s">
        <v>9</v>
      </c>
      <c r="D28" s="75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8">
        <f aca="true" t="shared" si="7" ref="Q28:Q37">SUM(E28:P28)</f>
        <v>0</v>
      </c>
      <c r="R28" s="111">
        <f ca="1" t="shared" si="2"/>
        <v>0</v>
      </c>
      <c r="S28" s="54"/>
      <c r="T28" s="54"/>
      <c r="U28" s="54"/>
      <c r="V28" s="54"/>
      <c r="W28" s="54"/>
      <c r="X28" s="54"/>
      <c r="Y28" s="54"/>
      <c r="Z28" s="54"/>
      <c r="AA28" s="72">
        <v>3</v>
      </c>
      <c r="AB28" s="72" t="s">
        <v>92</v>
      </c>
      <c r="AC28" s="72" t="str">
        <f>'Budget By Month'!Q7</f>
        <v>0 Months</v>
      </c>
      <c r="AD28" s="72"/>
      <c r="AE28" s="72"/>
      <c r="AF28" s="72" t="str">
        <f>B50</f>
        <v>Health</v>
      </c>
      <c r="AG28" s="72">
        <f>HLOOKUP(AB24,BUDGETM,44,FALSE)/AG24</f>
        <v>0</v>
      </c>
      <c r="AH28" s="72"/>
      <c r="AI28" s="72"/>
      <c r="AJ28" s="72"/>
      <c r="AK28" s="121"/>
      <c r="AL28" s="55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</row>
    <row r="29" spans="1:52" ht="12.75">
      <c r="A29" s="72"/>
      <c r="B29" s="94"/>
      <c r="C29" s="74" t="s">
        <v>10</v>
      </c>
      <c r="D29" s="75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8">
        <f t="shared" si="7"/>
        <v>0</v>
      </c>
      <c r="R29" s="111">
        <f ca="1" t="shared" si="2"/>
        <v>0</v>
      </c>
      <c r="S29" s="54"/>
      <c r="T29" s="54"/>
      <c r="U29" s="54"/>
      <c r="V29" s="54"/>
      <c r="W29" s="54"/>
      <c r="X29" s="54"/>
      <c r="Y29" s="54"/>
      <c r="Z29" s="54"/>
      <c r="AA29" s="72">
        <v>4</v>
      </c>
      <c r="AB29" s="72" t="s">
        <v>85</v>
      </c>
      <c r="AC29" s="72" t="str">
        <f>Tracking!AD26</f>
        <v>Jan</v>
      </c>
      <c r="AD29" s="72"/>
      <c r="AE29" s="72"/>
      <c r="AF29" s="72" t="str">
        <f>B59</f>
        <v>Entertainment</v>
      </c>
      <c r="AG29" s="72">
        <f>HLOOKUP(AB24,BUDGETM,53,FALSE)/AG24</f>
        <v>0</v>
      </c>
      <c r="AH29" s="72"/>
      <c r="AI29" s="72"/>
      <c r="AJ29" s="72"/>
      <c r="AK29" s="121"/>
      <c r="AL29" s="55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</row>
    <row r="30" spans="1:52" ht="12.75">
      <c r="A30" s="72"/>
      <c r="B30" s="94"/>
      <c r="C30" s="74" t="s">
        <v>11</v>
      </c>
      <c r="D30" s="7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8">
        <f t="shared" si="7"/>
        <v>0</v>
      </c>
      <c r="R30" s="111">
        <f ca="1" t="shared" si="2"/>
        <v>0</v>
      </c>
      <c r="S30" s="54"/>
      <c r="T30" s="54"/>
      <c r="U30" s="54"/>
      <c r="V30" s="54"/>
      <c r="W30" s="54"/>
      <c r="X30" s="54"/>
      <c r="Y30" s="54"/>
      <c r="Z30" s="54"/>
      <c r="AA30" s="72">
        <v>5</v>
      </c>
      <c r="AB30" s="72" t="s">
        <v>62</v>
      </c>
      <c r="AC30" s="72" t="s">
        <v>74</v>
      </c>
      <c r="AD30" s="72"/>
      <c r="AE30" s="72"/>
      <c r="AF30" s="72" t="str">
        <f>B71</f>
        <v>Miscellaneous</v>
      </c>
      <c r="AG30" s="72">
        <f>HLOOKUP(AB24,BUDGETM,65,FALSE)/AG24</f>
        <v>0</v>
      </c>
      <c r="AH30" s="72"/>
      <c r="AI30" s="72"/>
      <c r="AJ30" s="72"/>
      <c r="AK30" s="121"/>
      <c r="AL30" s="55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</row>
    <row r="31" spans="1:52" ht="12.75">
      <c r="A31" s="72"/>
      <c r="B31" s="94"/>
      <c r="C31" s="74" t="s">
        <v>12</v>
      </c>
      <c r="D31" s="75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8">
        <f t="shared" si="7"/>
        <v>0</v>
      </c>
      <c r="R31" s="111">
        <f ca="1" t="shared" si="2"/>
        <v>0</v>
      </c>
      <c r="S31" s="54"/>
      <c r="T31" s="54"/>
      <c r="U31" s="54"/>
      <c r="V31" s="54"/>
      <c r="W31" s="54"/>
      <c r="X31" s="54"/>
      <c r="Y31" s="54"/>
      <c r="Z31" s="54"/>
      <c r="AA31" s="72">
        <v>6</v>
      </c>
      <c r="AB31" s="72" t="s">
        <v>63</v>
      </c>
      <c r="AC31" s="72" t="s">
        <v>75</v>
      </c>
      <c r="AD31" s="72"/>
      <c r="AE31" s="72"/>
      <c r="AF31" s="72"/>
      <c r="AG31" s="72">
        <f>SUM(AG25:AG30)</f>
        <v>0</v>
      </c>
      <c r="AH31" s="72"/>
      <c r="AI31" s="72"/>
      <c r="AJ31" s="72"/>
      <c r="AK31" s="121"/>
      <c r="AL31" s="55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</row>
    <row r="32" spans="1:52" ht="12.75">
      <c r="A32" s="72"/>
      <c r="B32" s="94"/>
      <c r="C32" s="74" t="s">
        <v>13</v>
      </c>
      <c r="D32" s="75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8">
        <f t="shared" si="7"/>
        <v>0</v>
      </c>
      <c r="R32" s="111">
        <f ca="1" t="shared" si="2"/>
        <v>0</v>
      </c>
      <c r="S32" s="54"/>
      <c r="T32" s="54"/>
      <c r="U32" s="54"/>
      <c r="V32" s="54"/>
      <c r="W32" s="54"/>
      <c r="X32" s="54"/>
      <c r="Y32" s="54"/>
      <c r="Z32" s="54"/>
      <c r="AA32" s="72">
        <v>7</v>
      </c>
      <c r="AB32" s="72" t="s">
        <v>64</v>
      </c>
      <c r="AC32" s="72" t="s">
        <v>76</v>
      </c>
      <c r="AD32" s="72"/>
      <c r="AE32" s="72"/>
      <c r="AF32" s="72"/>
      <c r="AG32" s="72"/>
      <c r="AH32" s="72"/>
      <c r="AI32" s="72"/>
      <c r="AJ32" s="72"/>
      <c r="AK32" s="121"/>
      <c r="AL32" s="55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</row>
    <row r="33" spans="1:52" ht="12.75">
      <c r="A33" s="72"/>
      <c r="B33" s="94"/>
      <c r="C33" s="74" t="s">
        <v>14</v>
      </c>
      <c r="D33" s="75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8">
        <f t="shared" si="7"/>
        <v>0</v>
      </c>
      <c r="R33" s="111">
        <f ca="1" t="shared" si="2"/>
        <v>0</v>
      </c>
      <c r="S33" s="54"/>
      <c r="T33" s="54"/>
      <c r="U33" s="54"/>
      <c r="V33" s="54"/>
      <c r="W33" s="54"/>
      <c r="X33" s="54"/>
      <c r="Y33" s="54"/>
      <c r="Z33" s="54"/>
      <c r="AA33" s="72">
        <v>8</v>
      </c>
      <c r="AB33" s="72" t="s">
        <v>65</v>
      </c>
      <c r="AC33" s="72" t="s">
        <v>77</v>
      </c>
      <c r="AD33" s="72"/>
      <c r="AE33" s="72"/>
      <c r="AF33" s="72"/>
      <c r="AG33" s="72"/>
      <c r="AH33" s="72"/>
      <c r="AI33" s="72"/>
      <c r="AJ33" s="72"/>
      <c r="AK33" s="121"/>
      <c r="AL33" s="55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</row>
    <row r="34" spans="1:52" ht="12.75">
      <c r="A34" s="72"/>
      <c r="B34" s="94"/>
      <c r="C34" s="74" t="s">
        <v>15</v>
      </c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8">
        <f t="shared" si="7"/>
        <v>0</v>
      </c>
      <c r="R34" s="111">
        <f ca="1" t="shared" si="2"/>
        <v>0</v>
      </c>
      <c r="S34" s="54"/>
      <c r="T34" s="54"/>
      <c r="U34" s="54"/>
      <c r="V34" s="54"/>
      <c r="W34" s="54"/>
      <c r="X34" s="54"/>
      <c r="Y34" s="54"/>
      <c r="Z34" s="54"/>
      <c r="AA34" s="72">
        <v>9</v>
      </c>
      <c r="AB34" s="72" t="s">
        <v>66</v>
      </c>
      <c r="AC34" s="72" t="s">
        <v>66</v>
      </c>
      <c r="AD34" s="72"/>
      <c r="AE34" s="72"/>
      <c r="AF34" s="72"/>
      <c r="AG34" s="72"/>
      <c r="AH34" s="72"/>
      <c r="AI34" s="72"/>
      <c r="AJ34" s="72"/>
      <c r="AK34" s="121"/>
      <c r="AL34" s="55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</row>
    <row r="35" spans="1:52" ht="12.75">
      <c r="A35" s="72"/>
      <c r="B35" s="94"/>
      <c r="C35" s="74" t="s">
        <v>16</v>
      </c>
      <c r="D35" s="75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8">
        <f t="shared" si="7"/>
        <v>0</v>
      </c>
      <c r="R35" s="111">
        <f ca="1" t="shared" si="2"/>
        <v>0</v>
      </c>
      <c r="S35" s="54"/>
      <c r="T35" s="54"/>
      <c r="U35" s="54"/>
      <c r="V35" s="54"/>
      <c r="W35" s="54"/>
      <c r="X35" s="54"/>
      <c r="Y35" s="54"/>
      <c r="Z35" s="54"/>
      <c r="AA35" s="72">
        <v>10</v>
      </c>
      <c r="AB35" s="72" t="s">
        <v>67</v>
      </c>
      <c r="AC35" s="72" t="s">
        <v>78</v>
      </c>
      <c r="AD35" s="72"/>
      <c r="AE35" s="72"/>
      <c r="AF35" s="72"/>
      <c r="AG35" s="72"/>
      <c r="AH35" s="72"/>
      <c r="AI35" s="72"/>
      <c r="AJ35" s="72"/>
      <c r="AK35" s="121"/>
      <c r="AL35" s="55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</row>
    <row r="36" spans="1:52" ht="12.75">
      <c r="A36" s="72"/>
      <c r="B36" s="94"/>
      <c r="C36" s="74" t="s">
        <v>2</v>
      </c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8">
        <f t="shared" si="7"/>
        <v>0</v>
      </c>
      <c r="R36" s="111">
        <f ca="1" t="shared" si="2"/>
        <v>0</v>
      </c>
      <c r="S36" s="54"/>
      <c r="T36" s="54"/>
      <c r="U36" s="54"/>
      <c r="V36" s="54"/>
      <c r="W36" s="54"/>
      <c r="X36" s="54"/>
      <c r="Y36" s="54"/>
      <c r="Z36" s="54"/>
      <c r="AA36" s="72">
        <v>11</v>
      </c>
      <c r="AB36" s="72" t="s">
        <v>68</v>
      </c>
      <c r="AC36" s="72" t="s">
        <v>79</v>
      </c>
      <c r="AD36" s="72"/>
      <c r="AE36" s="72"/>
      <c r="AF36" s="72"/>
      <c r="AG36" s="72"/>
      <c r="AH36" s="72"/>
      <c r="AI36" s="72"/>
      <c r="AJ36" s="72"/>
      <c r="AK36" s="121"/>
      <c r="AL36" s="55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</row>
    <row r="37" spans="1:52" ht="12.75">
      <c r="A37" s="72"/>
      <c r="B37" s="94"/>
      <c r="C37" s="74" t="s">
        <v>2</v>
      </c>
      <c r="D37" s="75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8">
        <f t="shared" si="7"/>
        <v>0</v>
      </c>
      <c r="R37" s="111">
        <f ca="1" t="shared" si="2"/>
        <v>0</v>
      </c>
      <c r="S37" s="54"/>
      <c r="T37" s="54"/>
      <c r="U37" s="54"/>
      <c r="V37" s="54"/>
      <c r="W37" s="54"/>
      <c r="X37" s="54"/>
      <c r="Y37" s="54"/>
      <c r="Z37" s="54"/>
      <c r="AA37" s="72">
        <v>12</v>
      </c>
      <c r="AB37" s="72" t="s">
        <v>69</v>
      </c>
      <c r="AC37" s="72" t="s">
        <v>80</v>
      </c>
      <c r="AD37" s="72"/>
      <c r="AE37" s="72"/>
      <c r="AF37" s="72"/>
      <c r="AG37" s="72"/>
      <c r="AH37" s="72"/>
      <c r="AI37" s="72"/>
      <c r="AJ37" s="72"/>
      <c r="AK37" s="121"/>
      <c r="AL37" s="55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</row>
    <row r="38" spans="1:52" ht="12.75">
      <c r="A38" s="72"/>
      <c r="B38" s="9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01"/>
      <c r="R38" s="111"/>
      <c r="S38" s="54"/>
      <c r="T38" s="54"/>
      <c r="U38" s="54"/>
      <c r="V38" s="54"/>
      <c r="W38" s="54"/>
      <c r="X38" s="54"/>
      <c r="Y38" s="54"/>
      <c r="Z38" s="54"/>
      <c r="AA38" s="72">
        <v>13</v>
      </c>
      <c r="AB38" s="72" t="s">
        <v>70</v>
      </c>
      <c r="AC38" s="72" t="s">
        <v>81</v>
      </c>
      <c r="AD38" s="72"/>
      <c r="AE38" s="72"/>
      <c r="AF38" s="72"/>
      <c r="AG38" s="72"/>
      <c r="AH38" s="72"/>
      <c r="AI38" s="72"/>
      <c r="AJ38" s="72"/>
      <c r="AK38" s="121"/>
      <c r="AL38" s="55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</row>
    <row r="39" spans="1:52" ht="12.75">
      <c r="A39" s="72"/>
      <c r="B39" s="90" t="s">
        <v>48</v>
      </c>
      <c r="C39" s="91"/>
      <c r="D39" s="75"/>
      <c r="E39" s="92">
        <f>SUM(E40:E48)</f>
        <v>0</v>
      </c>
      <c r="F39" s="92">
        <f aca="true" t="shared" si="8" ref="F39:P39">SUM(F40:F48)</f>
        <v>0</v>
      </c>
      <c r="G39" s="92">
        <f t="shared" si="8"/>
        <v>0</v>
      </c>
      <c r="H39" s="92">
        <f t="shared" si="8"/>
        <v>0</v>
      </c>
      <c r="I39" s="92">
        <f t="shared" si="8"/>
        <v>0</v>
      </c>
      <c r="J39" s="92">
        <f t="shared" si="8"/>
        <v>0</v>
      </c>
      <c r="K39" s="92">
        <f t="shared" si="8"/>
        <v>0</v>
      </c>
      <c r="L39" s="92">
        <f t="shared" si="8"/>
        <v>0</v>
      </c>
      <c r="M39" s="92">
        <f t="shared" si="8"/>
        <v>0</v>
      </c>
      <c r="N39" s="92">
        <f t="shared" si="8"/>
        <v>0</v>
      </c>
      <c r="O39" s="92">
        <f t="shared" si="8"/>
        <v>0</v>
      </c>
      <c r="P39" s="92">
        <f t="shared" si="8"/>
        <v>0</v>
      </c>
      <c r="Q39" s="93">
        <f>SUM(Q40:Q48)</f>
        <v>0</v>
      </c>
      <c r="R39" s="111">
        <f ca="1" t="shared" si="2"/>
        <v>0</v>
      </c>
      <c r="S39" s="54"/>
      <c r="T39" s="54"/>
      <c r="U39" s="54"/>
      <c r="V39" s="54"/>
      <c r="W39" s="54"/>
      <c r="X39" s="54"/>
      <c r="Y39" s="54"/>
      <c r="Z39" s="54"/>
      <c r="AA39" s="72">
        <v>14</v>
      </c>
      <c r="AB39" s="72" t="s">
        <v>71</v>
      </c>
      <c r="AC39" s="72" t="s">
        <v>82</v>
      </c>
      <c r="AD39" s="72"/>
      <c r="AE39" s="72"/>
      <c r="AF39" s="72"/>
      <c r="AG39" s="72"/>
      <c r="AH39" s="72"/>
      <c r="AI39" s="72"/>
      <c r="AJ39" s="72"/>
      <c r="AK39" s="121"/>
      <c r="AL39" s="55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</row>
    <row r="40" spans="1:52" ht="12.75">
      <c r="A40" s="72"/>
      <c r="B40" s="94"/>
      <c r="C40" s="74" t="s">
        <v>17</v>
      </c>
      <c r="D40" s="75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8">
        <f aca="true" t="shared" si="9" ref="Q40:Q48">SUM(E40:P40)</f>
        <v>0</v>
      </c>
      <c r="R40" s="111">
        <f ca="1" t="shared" si="2"/>
        <v>0</v>
      </c>
      <c r="S40" s="54"/>
      <c r="T40" s="54"/>
      <c r="U40" s="54"/>
      <c r="V40" s="54"/>
      <c r="W40" s="54"/>
      <c r="X40" s="54"/>
      <c r="Y40" s="54"/>
      <c r="Z40" s="54"/>
      <c r="AA40" s="72">
        <v>15</v>
      </c>
      <c r="AB40" s="72" t="s">
        <v>72</v>
      </c>
      <c r="AC40" s="72" t="s">
        <v>83</v>
      </c>
      <c r="AD40" s="72"/>
      <c r="AE40" s="72"/>
      <c r="AF40" s="72"/>
      <c r="AG40" s="72"/>
      <c r="AH40" s="72"/>
      <c r="AI40" s="72"/>
      <c r="AJ40" s="72"/>
      <c r="AK40" s="121"/>
      <c r="AL40" s="55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</row>
    <row r="41" spans="1:52" ht="12.75">
      <c r="A41" s="72"/>
      <c r="B41" s="94"/>
      <c r="C41" s="74" t="s">
        <v>18</v>
      </c>
      <c r="D41" s="75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8">
        <f t="shared" si="9"/>
        <v>0</v>
      </c>
      <c r="R41" s="111">
        <f ca="1" t="shared" si="2"/>
        <v>0</v>
      </c>
      <c r="S41" s="54"/>
      <c r="T41" s="54"/>
      <c r="U41" s="54"/>
      <c r="V41" s="54"/>
      <c r="W41" s="54"/>
      <c r="X41" s="54"/>
      <c r="Y41" s="54"/>
      <c r="Z41" s="54"/>
      <c r="AA41" s="72">
        <v>16</v>
      </c>
      <c r="AB41" s="72" t="s">
        <v>73</v>
      </c>
      <c r="AC41" s="72" t="s">
        <v>84</v>
      </c>
      <c r="AD41" s="72"/>
      <c r="AE41" s="72"/>
      <c r="AF41" s="72"/>
      <c r="AG41" s="72"/>
      <c r="AH41" s="72"/>
      <c r="AI41" s="72"/>
      <c r="AJ41" s="72"/>
      <c r="AK41" s="121"/>
      <c r="AL41" s="55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</row>
    <row r="42" spans="1:52" ht="12.75">
      <c r="A42" s="72"/>
      <c r="B42" s="94"/>
      <c r="C42" s="74" t="s">
        <v>19</v>
      </c>
      <c r="D42" s="75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8">
        <f t="shared" si="9"/>
        <v>0</v>
      </c>
      <c r="R42" s="111">
        <f ca="1" t="shared" si="2"/>
        <v>0</v>
      </c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5"/>
      <c r="AL42" s="55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</row>
    <row r="43" spans="1:52" ht="12.75">
      <c r="A43" s="72"/>
      <c r="B43" s="94"/>
      <c r="C43" s="74" t="s">
        <v>20</v>
      </c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8">
        <f t="shared" si="9"/>
        <v>0</v>
      </c>
      <c r="R43" s="111">
        <f ca="1" t="shared" si="2"/>
        <v>0</v>
      </c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5"/>
      <c r="AL43" s="55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</row>
    <row r="44" spans="1:52" ht="12.75">
      <c r="A44" s="72"/>
      <c r="B44" s="94"/>
      <c r="C44" s="74" t="s">
        <v>21</v>
      </c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8">
        <f t="shared" si="9"/>
        <v>0</v>
      </c>
      <c r="R44" s="111">
        <f ca="1" t="shared" si="2"/>
        <v>0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5"/>
      <c r="AL44" s="55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</row>
    <row r="45" spans="1:52" ht="12.75">
      <c r="A45" s="72"/>
      <c r="B45" s="94"/>
      <c r="C45" s="74" t="s">
        <v>22</v>
      </c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8">
        <f t="shared" si="9"/>
        <v>0</v>
      </c>
      <c r="R45" s="111">
        <f ca="1" t="shared" si="2"/>
        <v>0</v>
      </c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5"/>
      <c r="AL45" s="55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</row>
    <row r="46" spans="1:52" ht="12.75">
      <c r="A46" s="72"/>
      <c r="B46" s="94"/>
      <c r="C46" s="74" t="s">
        <v>23</v>
      </c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8">
        <f t="shared" si="9"/>
        <v>0</v>
      </c>
      <c r="R46" s="111">
        <f ca="1" t="shared" si="2"/>
        <v>0</v>
      </c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5"/>
      <c r="AL46" s="55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</row>
    <row r="47" spans="1:52" ht="12.75">
      <c r="A47" s="72"/>
      <c r="B47" s="94"/>
      <c r="C47" s="74" t="s">
        <v>2</v>
      </c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8">
        <f t="shared" si="9"/>
        <v>0</v>
      </c>
      <c r="R47" s="111">
        <f ca="1" t="shared" si="2"/>
        <v>0</v>
      </c>
      <c r="S47" s="119"/>
      <c r="T47" s="119"/>
      <c r="U47" s="119"/>
      <c r="V47" s="119"/>
      <c r="W47" s="119"/>
      <c r="X47" s="119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5"/>
      <c r="AL47" s="55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</row>
    <row r="48" spans="1:52" ht="12.75">
      <c r="A48" s="72"/>
      <c r="B48" s="94"/>
      <c r="C48" s="74" t="s">
        <v>2</v>
      </c>
      <c r="D48" s="75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8">
        <f t="shared" si="9"/>
        <v>0</v>
      </c>
      <c r="R48" s="111">
        <f ca="1" t="shared" si="2"/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5"/>
      <c r="AL48" s="55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</row>
    <row r="49" spans="1:52" ht="12.75">
      <c r="A49" s="72"/>
      <c r="B49" s="9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101"/>
      <c r="R49" s="111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5"/>
      <c r="AL49" s="55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</row>
    <row r="50" spans="1:52" ht="12.75">
      <c r="A50" s="72"/>
      <c r="B50" s="90" t="s">
        <v>49</v>
      </c>
      <c r="C50" s="91"/>
      <c r="D50" s="75"/>
      <c r="E50" s="92">
        <f>SUM(E51:E57)</f>
        <v>0</v>
      </c>
      <c r="F50" s="92">
        <f aca="true" t="shared" si="10" ref="F50:P50">SUM(F51:F57)</f>
        <v>0</v>
      </c>
      <c r="G50" s="92">
        <f t="shared" si="10"/>
        <v>0</v>
      </c>
      <c r="H50" s="92">
        <f t="shared" si="10"/>
        <v>0</v>
      </c>
      <c r="I50" s="92">
        <f t="shared" si="10"/>
        <v>0</v>
      </c>
      <c r="J50" s="92">
        <f t="shared" si="10"/>
        <v>0</v>
      </c>
      <c r="K50" s="92">
        <f t="shared" si="10"/>
        <v>0</v>
      </c>
      <c r="L50" s="92">
        <f t="shared" si="10"/>
        <v>0</v>
      </c>
      <c r="M50" s="92">
        <f t="shared" si="10"/>
        <v>0</v>
      </c>
      <c r="N50" s="92">
        <f t="shared" si="10"/>
        <v>0</v>
      </c>
      <c r="O50" s="92">
        <f t="shared" si="10"/>
        <v>0</v>
      </c>
      <c r="P50" s="92">
        <f t="shared" si="10"/>
        <v>0</v>
      </c>
      <c r="Q50" s="93">
        <f>SUM(Q51:Q57)</f>
        <v>0</v>
      </c>
      <c r="R50" s="111">
        <f ca="1" t="shared" si="2"/>
        <v>0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5"/>
      <c r="AL50" s="55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</row>
    <row r="51" spans="1:52" ht="12.75">
      <c r="A51" s="72"/>
      <c r="B51" s="94"/>
      <c r="C51" s="74" t="s">
        <v>24</v>
      </c>
      <c r="D51" s="75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8">
        <f aca="true" t="shared" si="11" ref="Q51:Q57">SUM(E51:P51)</f>
        <v>0</v>
      </c>
      <c r="R51" s="111">
        <f ca="1" t="shared" si="2"/>
        <v>0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5"/>
      <c r="AL51" s="55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</row>
    <row r="52" spans="1:52" ht="12.75">
      <c r="A52" s="72"/>
      <c r="B52" s="94"/>
      <c r="C52" s="74" t="s">
        <v>25</v>
      </c>
      <c r="D52" s="7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8">
        <f t="shared" si="11"/>
        <v>0</v>
      </c>
      <c r="R52" s="111">
        <f ca="1" t="shared" si="2"/>
        <v>0</v>
      </c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5"/>
      <c r="AL52" s="55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</row>
    <row r="53" spans="1:52" ht="12.75">
      <c r="A53" s="72"/>
      <c r="B53" s="94"/>
      <c r="C53" s="74" t="s">
        <v>26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8">
        <f t="shared" si="11"/>
        <v>0</v>
      </c>
      <c r="R53" s="111">
        <f ca="1" t="shared" si="2"/>
        <v>0</v>
      </c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5"/>
      <c r="AL53" s="55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</row>
    <row r="54" spans="1:52" ht="12.75">
      <c r="A54" s="72"/>
      <c r="B54" s="94"/>
      <c r="C54" s="74" t="s">
        <v>27</v>
      </c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8">
        <f t="shared" si="11"/>
        <v>0</v>
      </c>
      <c r="R54" s="111">
        <f ca="1" t="shared" si="2"/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5"/>
      <c r="AL54" s="55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</row>
    <row r="55" spans="1:52" ht="12.75">
      <c r="A55" s="72"/>
      <c r="B55" s="94"/>
      <c r="C55" s="74" t="s">
        <v>28</v>
      </c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8">
        <f t="shared" si="11"/>
        <v>0</v>
      </c>
      <c r="R55" s="111">
        <f ca="1" t="shared" si="2"/>
        <v>0</v>
      </c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5"/>
      <c r="AL55" s="55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</row>
    <row r="56" spans="1:52" ht="12.75">
      <c r="A56" s="72"/>
      <c r="B56" s="94"/>
      <c r="C56" s="74" t="s">
        <v>2</v>
      </c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8">
        <f t="shared" si="11"/>
        <v>0</v>
      </c>
      <c r="R56" s="111">
        <f ca="1" t="shared" si="2"/>
        <v>0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5"/>
      <c r="AL56" s="55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</row>
    <row r="57" spans="1:52" ht="12.75">
      <c r="A57" s="72"/>
      <c r="B57" s="94"/>
      <c r="C57" s="74" t="s">
        <v>2</v>
      </c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8">
        <f t="shared" si="11"/>
        <v>0</v>
      </c>
      <c r="R57" s="111">
        <f ca="1" t="shared" si="2"/>
        <v>0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5"/>
      <c r="AL57" s="55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</row>
    <row r="58" spans="1:52" ht="12.75">
      <c r="A58" s="72"/>
      <c r="B58" s="9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8"/>
      <c r="R58" s="111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5"/>
      <c r="AL58" s="55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</row>
    <row r="59" spans="1:52" ht="12.75">
      <c r="A59" s="72"/>
      <c r="B59" s="90" t="s">
        <v>50</v>
      </c>
      <c r="C59" s="91"/>
      <c r="D59" s="75"/>
      <c r="E59" s="92">
        <f>SUM(E60:E69)</f>
        <v>0</v>
      </c>
      <c r="F59" s="92">
        <f aca="true" t="shared" si="12" ref="F59:P59">SUM(F60:F69)</f>
        <v>0</v>
      </c>
      <c r="G59" s="92">
        <f t="shared" si="12"/>
        <v>0</v>
      </c>
      <c r="H59" s="92">
        <f t="shared" si="12"/>
        <v>0</v>
      </c>
      <c r="I59" s="92">
        <f t="shared" si="12"/>
        <v>0</v>
      </c>
      <c r="J59" s="92">
        <f t="shared" si="12"/>
        <v>0</v>
      </c>
      <c r="K59" s="92">
        <f t="shared" si="12"/>
        <v>0</v>
      </c>
      <c r="L59" s="92">
        <f t="shared" si="12"/>
        <v>0</v>
      </c>
      <c r="M59" s="92">
        <f t="shared" si="12"/>
        <v>0</v>
      </c>
      <c r="N59" s="92">
        <f t="shared" si="12"/>
        <v>0</v>
      </c>
      <c r="O59" s="92">
        <f t="shared" si="12"/>
        <v>0</v>
      </c>
      <c r="P59" s="92">
        <f t="shared" si="12"/>
        <v>0</v>
      </c>
      <c r="Q59" s="93">
        <f>SUM(Q60:Q69)</f>
        <v>0</v>
      </c>
      <c r="R59" s="111">
        <f ca="1" t="shared" si="2"/>
        <v>0</v>
      </c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5"/>
      <c r="AL59" s="55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</row>
    <row r="60" spans="1:52" ht="12.75">
      <c r="A60" s="72"/>
      <c r="B60" s="94"/>
      <c r="C60" s="74" t="s">
        <v>29</v>
      </c>
      <c r="D60" s="75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8">
        <f aca="true" t="shared" si="13" ref="Q60:Q69">SUM(E60:P60)</f>
        <v>0</v>
      </c>
      <c r="R60" s="111">
        <f ca="1" t="shared" si="2"/>
        <v>0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5"/>
      <c r="AL60" s="55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</row>
    <row r="61" spans="1:52" ht="12.75">
      <c r="A61" s="72"/>
      <c r="B61" s="94"/>
      <c r="C61" s="74" t="s">
        <v>30</v>
      </c>
      <c r="D61" s="75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8">
        <f t="shared" si="13"/>
        <v>0</v>
      </c>
      <c r="R61" s="111">
        <f ca="1" t="shared" si="2"/>
        <v>0</v>
      </c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5"/>
      <c r="AL61" s="55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</row>
    <row r="62" spans="1:52" ht="12.75">
      <c r="A62" s="72"/>
      <c r="B62" s="94"/>
      <c r="C62" s="74" t="s">
        <v>31</v>
      </c>
      <c r="D62" s="75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8">
        <f t="shared" si="13"/>
        <v>0</v>
      </c>
      <c r="R62" s="111">
        <f ca="1" t="shared" si="2"/>
        <v>0</v>
      </c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5"/>
      <c r="AL62" s="55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</row>
    <row r="63" spans="1:52" ht="12.75">
      <c r="A63" s="72"/>
      <c r="B63" s="94"/>
      <c r="C63" s="74" t="s">
        <v>32</v>
      </c>
      <c r="D63" s="75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8">
        <f t="shared" si="13"/>
        <v>0</v>
      </c>
      <c r="R63" s="111">
        <f ca="1" t="shared" si="2"/>
        <v>0</v>
      </c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5"/>
      <c r="AL63" s="55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</row>
    <row r="64" spans="1:52" ht="12.75">
      <c r="A64" s="72"/>
      <c r="B64" s="94"/>
      <c r="C64" s="74" t="s">
        <v>33</v>
      </c>
      <c r="D64" s="75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8">
        <f t="shared" si="13"/>
        <v>0</v>
      </c>
      <c r="R64" s="111">
        <f ca="1" t="shared" si="2"/>
        <v>0</v>
      </c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5"/>
      <c r="AL64" s="55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</row>
    <row r="65" spans="1:52" ht="12.75">
      <c r="A65" s="72"/>
      <c r="B65" s="94"/>
      <c r="C65" s="74" t="s">
        <v>34</v>
      </c>
      <c r="D65" s="75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8">
        <f t="shared" si="13"/>
        <v>0</v>
      </c>
      <c r="R65" s="111">
        <f ca="1" t="shared" si="2"/>
        <v>0</v>
      </c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5"/>
      <c r="AL65" s="55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</row>
    <row r="66" spans="1:52" ht="12.75">
      <c r="A66" s="72"/>
      <c r="B66" s="94"/>
      <c r="C66" s="74" t="s">
        <v>35</v>
      </c>
      <c r="D66" s="75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8">
        <f t="shared" si="13"/>
        <v>0</v>
      </c>
      <c r="R66" s="111">
        <f ca="1" t="shared" si="2"/>
        <v>0</v>
      </c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5"/>
      <c r="AL66" s="55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</row>
    <row r="67" spans="1:52" ht="12.75">
      <c r="A67" s="72"/>
      <c r="B67" s="94"/>
      <c r="C67" s="74" t="s">
        <v>36</v>
      </c>
      <c r="D67" s="75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8">
        <f t="shared" si="13"/>
        <v>0</v>
      </c>
      <c r="R67" s="111">
        <f ca="1" t="shared" si="2"/>
        <v>0</v>
      </c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5"/>
      <c r="AL67" s="55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</row>
    <row r="68" spans="1:52" ht="12.75">
      <c r="A68" s="72"/>
      <c r="B68" s="94"/>
      <c r="C68" s="74" t="s">
        <v>2</v>
      </c>
      <c r="D68" s="75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8">
        <f t="shared" si="13"/>
        <v>0</v>
      </c>
      <c r="R68" s="111">
        <f ca="1" t="shared" si="2"/>
        <v>0</v>
      </c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5"/>
      <c r="AL68" s="55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</row>
    <row r="69" spans="1:52" ht="12.75">
      <c r="A69" s="72"/>
      <c r="B69" s="94"/>
      <c r="C69" s="74" t="s">
        <v>2</v>
      </c>
      <c r="D69" s="75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8">
        <f t="shared" si="13"/>
        <v>0</v>
      </c>
      <c r="R69" s="111">
        <f ca="1" t="shared" si="2"/>
        <v>0</v>
      </c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5"/>
      <c r="AL69" s="55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</row>
    <row r="70" spans="1:52" ht="12.75">
      <c r="A70" s="72"/>
      <c r="B70" s="94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101"/>
      <c r="R70" s="111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5"/>
      <c r="AL70" s="55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</row>
    <row r="71" spans="1:52" ht="12.75">
      <c r="A71" s="72"/>
      <c r="B71" s="90" t="s">
        <v>51</v>
      </c>
      <c r="C71" s="91"/>
      <c r="D71" s="75"/>
      <c r="E71" s="92">
        <f>SUM(E72:E83)</f>
        <v>0</v>
      </c>
      <c r="F71" s="92">
        <f aca="true" t="shared" si="14" ref="F71:P71">SUM(F72:F83)</f>
        <v>0</v>
      </c>
      <c r="G71" s="92">
        <f t="shared" si="14"/>
        <v>0</v>
      </c>
      <c r="H71" s="92">
        <f t="shared" si="14"/>
        <v>0</v>
      </c>
      <c r="I71" s="92">
        <f t="shared" si="14"/>
        <v>0</v>
      </c>
      <c r="J71" s="92">
        <f t="shared" si="14"/>
        <v>0</v>
      </c>
      <c r="K71" s="92">
        <f t="shared" si="14"/>
        <v>0</v>
      </c>
      <c r="L71" s="92">
        <f t="shared" si="14"/>
        <v>0</v>
      </c>
      <c r="M71" s="92">
        <f t="shared" si="14"/>
        <v>0</v>
      </c>
      <c r="N71" s="92">
        <f t="shared" si="14"/>
        <v>0</v>
      </c>
      <c r="O71" s="92">
        <f t="shared" si="14"/>
        <v>0</v>
      </c>
      <c r="P71" s="92">
        <f t="shared" si="14"/>
        <v>0</v>
      </c>
      <c r="Q71" s="93">
        <f>SUM(Q72:Q83)</f>
        <v>0</v>
      </c>
      <c r="R71" s="111">
        <f ca="1" t="shared" si="2"/>
        <v>0</v>
      </c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5"/>
      <c r="AL71" s="55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</row>
    <row r="72" spans="1:52" ht="12.75">
      <c r="A72" s="72"/>
      <c r="B72" s="94"/>
      <c r="C72" s="74" t="s">
        <v>37</v>
      </c>
      <c r="D72" s="75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8">
        <f aca="true" t="shared" si="15" ref="Q72:Q83">SUM(E72:P72)</f>
        <v>0</v>
      </c>
      <c r="R72" s="111">
        <f ca="1" t="shared" si="2"/>
        <v>0</v>
      </c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5"/>
      <c r="AL72" s="55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</row>
    <row r="73" spans="1:52" ht="12.75">
      <c r="A73" s="72"/>
      <c r="B73" s="94"/>
      <c r="C73" s="74" t="s">
        <v>38</v>
      </c>
      <c r="D73" s="75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8">
        <f t="shared" si="15"/>
        <v>0</v>
      </c>
      <c r="R73" s="111">
        <f aca="true" ca="1" t="shared" si="16" ref="R73:R83">SUM(OFFSET(E73,0,0,1,R$6))</f>
        <v>0</v>
      </c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5"/>
      <c r="AL73" s="55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</row>
    <row r="74" spans="1:52" ht="12.75">
      <c r="A74" s="72"/>
      <c r="B74" s="94"/>
      <c r="C74" s="74" t="s">
        <v>39</v>
      </c>
      <c r="D74" s="75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8">
        <f t="shared" si="15"/>
        <v>0</v>
      </c>
      <c r="R74" s="111">
        <f ca="1" t="shared" si="16"/>
        <v>0</v>
      </c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5"/>
      <c r="AL74" s="55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</row>
    <row r="75" spans="1:52" ht="12.75">
      <c r="A75" s="72"/>
      <c r="B75" s="94"/>
      <c r="C75" s="74" t="s">
        <v>40</v>
      </c>
      <c r="D75" s="75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8">
        <f t="shared" si="15"/>
        <v>0</v>
      </c>
      <c r="R75" s="111">
        <f ca="1" t="shared" si="16"/>
        <v>0</v>
      </c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5"/>
      <c r="AL75" s="55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</row>
    <row r="76" spans="1:52" ht="12.75">
      <c r="A76" s="72"/>
      <c r="B76" s="94"/>
      <c r="C76" s="74" t="s">
        <v>41</v>
      </c>
      <c r="D76" s="75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8">
        <f t="shared" si="15"/>
        <v>0</v>
      </c>
      <c r="R76" s="111">
        <f ca="1" t="shared" si="16"/>
        <v>0</v>
      </c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5"/>
      <c r="AL76" s="55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</row>
    <row r="77" spans="1:52" ht="12.75">
      <c r="A77" s="72"/>
      <c r="B77" s="94"/>
      <c r="C77" s="74" t="s">
        <v>42</v>
      </c>
      <c r="D77" s="75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8">
        <f t="shared" si="15"/>
        <v>0</v>
      </c>
      <c r="R77" s="111">
        <f ca="1" t="shared" si="16"/>
        <v>0</v>
      </c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5"/>
      <c r="AL77" s="55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</row>
    <row r="78" spans="1:52" ht="12.75">
      <c r="A78" s="72"/>
      <c r="B78" s="94"/>
      <c r="C78" s="74" t="s">
        <v>43</v>
      </c>
      <c r="D78" s="75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8">
        <f t="shared" si="15"/>
        <v>0</v>
      </c>
      <c r="R78" s="111">
        <f ca="1" t="shared" si="16"/>
        <v>0</v>
      </c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5"/>
      <c r="AL78" s="55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</row>
    <row r="79" spans="1:52" ht="12.75">
      <c r="A79" s="72"/>
      <c r="B79" s="94"/>
      <c r="C79" s="74" t="s">
        <v>44</v>
      </c>
      <c r="D79" s="75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8">
        <f t="shared" si="15"/>
        <v>0</v>
      </c>
      <c r="R79" s="111">
        <f ca="1" t="shared" si="16"/>
        <v>0</v>
      </c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5"/>
      <c r="AL79" s="55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</row>
    <row r="80" spans="1:52" ht="12.75">
      <c r="A80" s="72"/>
      <c r="B80" s="94"/>
      <c r="C80" s="74" t="s">
        <v>45</v>
      </c>
      <c r="D80" s="75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8">
        <f t="shared" si="15"/>
        <v>0</v>
      </c>
      <c r="R80" s="111">
        <f ca="1" t="shared" si="16"/>
        <v>0</v>
      </c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5"/>
      <c r="AL80" s="55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</row>
    <row r="81" spans="1:52" ht="12.75">
      <c r="A81" s="72"/>
      <c r="B81" s="94"/>
      <c r="C81" s="74" t="s">
        <v>2</v>
      </c>
      <c r="D81" s="75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8">
        <f t="shared" si="15"/>
        <v>0</v>
      </c>
      <c r="R81" s="111">
        <f ca="1" t="shared" si="16"/>
        <v>0</v>
      </c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5"/>
      <c r="AL81" s="55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</row>
    <row r="82" spans="1:52" ht="12.75">
      <c r="A82" s="72"/>
      <c r="B82" s="94"/>
      <c r="C82" s="74" t="s">
        <v>2</v>
      </c>
      <c r="D82" s="75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8">
        <f t="shared" si="15"/>
        <v>0</v>
      </c>
      <c r="R82" s="111">
        <f ca="1" t="shared" si="16"/>
        <v>0</v>
      </c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5"/>
      <c r="AL82" s="55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</row>
    <row r="83" spans="1:52" ht="12.75">
      <c r="A83" s="72"/>
      <c r="B83" s="94"/>
      <c r="C83" s="74" t="s">
        <v>2</v>
      </c>
      <c r="D83" s="75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8">
        <f t="shared" si="15"/>
        <v>0</v>
      </c>
      <c r="R83" s="111">
        <f ca="1" t="shared" si="16"/>
        <v>0</v>
      </c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5"/>
      <c r="AL83" s="55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</row>
    <row r="84" spans="1:52" ht="12.75">
      <c r="A84" s="72"/>
      <c r="B84" s="105"/>
      <c r="C84" s="81"/>
      <c r="D84" s="81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2"/>
      <c r="R84" s="127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5"/>
      <c r="AL84" s="55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</row>
    <row r="85" spans="1:52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5"/>
      <c r="AL85" s="55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</row>
    <row r="86" spans="1:52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5"/>
      <c r="AL86" s="55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</row>
    <row r="87" spans="1:52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5"/>
      <c r="AL87" s="55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</row>
    <row r="88" spans="1:52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5"/>
      <c r="AL88" s="55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</row>
    <row r="89" spans="1:52" ht="12.7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</row>
    <row r="90" spans="1:52" ht="12.7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</row>
    <row r="91" spans="1:52" ht="12.7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</row>
    <row r="92" spans="1:52" ht="12.7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</row>
    <row r="93" spans="1:52" ht="12.7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</row>
    <row r="94" spans="1:52" ht="12.7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</row>
    <row r="95" spans="1:52" ht="12.7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</row>
    <row r="96" spans="1:52" ht="12.7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</row>
    <row r="97" spans="1:52" ht="12.7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</row>
    <row r="98" spans="1:52" ht="12.7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</row>
    <row r="99" spans="1:3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</sheetData>
  <sheetProtection password="9C9F" sheet="1" scenarios="1" formatCells="0" formatColumns="0" formatRows="0"/>
  <mergeCells count="9">
    <mergeCell ref="U26:V27"/>
    <mergeCell ref="R1:V2"/>
    <mergeCell ref="J1:L2"/>
    <mergeCell ref="B17:C17"/>
    <mergeCell ref="B27:C27"/>
    <mergeCell ref="B39:C39"/>
    <mergeCell ref="B50:C50"/>
    <mergeCell ref="B59:C59"/>
    <mergeCell ref="B71:C71"/>
  </mergeCells>
  <printOptions/>
  <pageMargins left="0.61" right="0.58" top="0.51" bottom="0.51" header="0.5" footer="0.5"/>
  <pageSetup fitToHeight="1" fitToWidth="1" horizontalDpi="600" verticalDpi="600" orientation="portrait" scale="7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8"/>
    <pageSetUpPr fitToPage="1"/>
  </sheetPr>
  <dimension ref="A1:BC108"/>
  <sheetViews>
    <sheetView showGridLines="0" showRowColHeaders="0" showZeros="0" workbookViewId="0" topLeftCell="A1">
      <selection activeCell="A1" sqref="A1"/>
    </sheetView>
  </sheetViews>
  <sheetFormatPr defaultColWidth="9.140625" defaultRowHeight="12.75"/>
  <cols>
    <col min="1" max="1" width="3.28125" style="9" customWidth="1"/>
    <col min="2" max="2" width="2.00390625" style="9" customWidth="1"/>
    <col min="3" max="3" width="23.8515625" style="9" customWidth="1"/>
    <col min="4" max="15" width="8.28125" style="9" customWidth="1"/>
    <col min="16" max="16" width="10.28125" style="9" customWidth="1"/>
    <col min="17" max="17" width="1.7109375" style="9" customWidth="1"/>
    <col min="18" max="18" width="2.140625" style="9" customWidth="1"/>
    <col min="19" max="19" width="4.421875" style="9" customWidth="1"/>
    <col min="20" max="20" width="8.140625" style="9" customWidth="1"/>
    <col min="21" max="21" width="2.421875" style="9" customWidth="1"/>
    <col min="22" max="22" width="16.140625" style="9" customWidth="1"/>
    <col min="23" max="23" width="10.57421875" style="9" customWidth="1"/>
    <col min="24" max="24" width="10.00390625" style="9" customWidth="1"/>
    <col min="25" max="26" width="9.140625" style="9" customWidth="1"/>
    <col min="27" max="27" width="14.421875" style="9" bestFit="1" customWidth="1"/>
    <col min="28" max="28" width="9.140625" style="9" customWidth="1"/>
    <col min="29" max="29" width="12.140625" style="9" customWidth="1"/>
    <col min="30" max="16384" width="9.140625" style="9" customWidth="1"/>
  </cols>
  <sheetData>
    <row r="1" spans="1:55" ht="12.75">
      <c r="A1" s="54"/>
      <c r="B1" s="54"/>
      <c r="C1" s="54"/>
      <c r="D1" s="54"/>
      <c r="E1" s="54"/>
      <c r="F1" s="54"/>
      <c r="G1" s="54"/>
      <c r="H1" s="54"/>
      <c r="I1" s="129" t="str">
        <f>"Hide months after "&amp;+VLOOKUP(G7,MONTHSD,3,FALSE)&amp;+":"</f>
        <v>Hide months after April:</v>
      </c>
      <c r="J1" s="130"/>
      <c r="K1" s="130"/>
      <c r="L1" s="54"/>
      <c r="M1" s="54"/>
      <c r="N1" s="54"/>
      <c r="O1" s="54"/>
      <c r="P1" s="54"/>
      <c r="Q1" s="54"/>
      <c r="R1" s="54"/>
      <c r="S1" s="106" t="str">
        <f>"Unhide months after "&amp;+VLOOKUP(G7,MONTHSD,3,FALSE)&amp;+":"</f>
        <v>Unhide months after April:</v>
      </c>
      <c r="T1" s="107"/>
      <c r="U1" s="107"/>
      <c r="V1" s="107"/>
      <c r="W1" s="107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ht="12.75">
      <c r="A2" s="54"/>
      <c r="B2" s="54"/>
      <c r="C2" s="54"/>
      <c r="D2" s="54"/>
      <c r="E2" s="54"/>
      <c r="F2" s="54"/>
      <c r="G2" s="54"/>
      <c r="H2" s="54"/>
      <c r="I2" s="130"/>
      <c r="J2" s="130"/>
      <c r="K2" s="130"/>
      <c r="L2" s="54"/>
      <c r="M2" s="54"/>
      <c r="N2" s="54"/>
      <c r="O2" s="54"/>
      <c r="P2" s="110"/>
      <c r="Q2" s="54"/>
      <c r="R2" s="54"/>
      <c r="S2" s="107"/>
      <c r="T2" s="107"/>
      <c r="U2" s="107"/>
      <c r="V2" s="107"/>
      <c r="W2" s="107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</row>
    <row r="3" spans="1:55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</row>
    <row r="4" spans="1:55" ht="12.75">
      <c r="A4" s="54"/>
      <c r="B4" s="54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5" ht="27.75" customHeight="1">
      <c r="A5" s="54"/>
      <c r="B5" s="58"/>
      <c r="C5" s="56"/>
      <c r="D5" s="57"/>
      <c r="E5" s="57"/>
      <c r="F5" s="57"/>
      <c r="G5" s="57"/>
      <c r="H5" s="57"/>
      <c r="I5" s="57"/>
      <c r="J5" s="57"/>
      <c r="K5" s="57"/>
      <c r="L5" s="57"/>
      <c r="M5" s="131"/>
      <c r="N5" s="132"/>
      <c r="O5" s="132"/>
      <c r="P5" s="57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</row>
    <row r="6" spans="1:55" ht="21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60" t="s">
        <v>144</v>
      </c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</row>
    <row r="7" spans="1:55" ht="22.5" customHeight="1">
      <c r="A7" s="61"/>
      <c r="B7" s="133"/>
      <c r="C7" s="63"/>
      <c r="D7" s="134" t="str">
        <f>VLOOKUP(AF25,MONTHSA,2,FALSE)</f>
        <v>Jan</v>
      </c>
      <c r="E7" s="65" t="str">
        <f aca="true" t="shared" si="0" ref="E7:O7">VLOOKUP(D7,MONTHSB,2,FALSE)</f>
        <v>Feb</v>
      </c>
      <c r="F7" s="65" t="str">
        <f t="shared" si="0"/>
        <v>Mar</v>
      </c>
      <c r="G7" s="65" t="str">
        <f t="shared" si="0"/>
        <v>Apr</v>
      </c>
      <c r="H7" s="65" t="str">
        <f t="shared" si="0"/>
        <v>May</v>
      </c>
      <c r="I7" s="65" t="str">
        <f t="shared" si="0"/>
        <v>Jun</v>
      </c>
      <c r="J7" s="65" t="str">
        <f t="shared" si="0"/>
        <v>Jul</v>
      </c>
      <c r="K7" s="65" t="str">
        <f t="shared" si="0"/>
        <v>Aug</v>
      </c>
      <c r="L7" s="65" t="str">
        <f t="shared" si="0"/>
        <v>Sep</v>
      </c>
      <c r="M7" s="65" t="str">
        <f t="shared" si="0"/>
        <v>Oct</v>
      </c>
      <c r="N7" s="65" t="str">
        <f t="shared" si="0"/>
        <v>Nov</v>
      </c>
      <c r="O7" s="65" t="str">
        <f t="shared" si="0"/>
        <v>Dec</v>
      </c>
      <c r="P7" s="66" t="str">
        <f>D7&amp;+" to Date"</f>
        <v>Jan to Date</v>
      </c>
      <c r="Q7" s="54"/>
      <c r="R7" s="54"/>
      <c r="S7" s="54"/>
      <c r="T7" s="54"/>
      <c r="U7" s="135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</row>
    <row r="8" spans="1:55" ht="14.25" customHeight="1">
      <c r="A8" s="61"/>
      <c r="B8" s="113" t="s">
        <v>142</v>
      </c>
      <c r="C8" s="136"/>
      <c r="D8" s="70">
        <f aca="true" t="shared" si="1" ref="D8:P8">SUM(D9:D13)</f>
        <v>0</v>
      </c>
      <c r="E8" s="70">
        <f t="shared" si="1"/>
        <v>0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1">
        <f t="shared" si="1"/>
        <v>0</v>
      </c>
      <c r="Q8" s="54"/>
      <c r="R8" s="54"/>
      <c r="S8" s="55"/>
      <c r="T8" s="55"/>
      <c r="U8" s="55"/>
      <c r="V8" s="55"/>
      <c r="W8" s="55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</row>
    <row r="9" spans="1:55" ht="12.75">
      <c r="A9" s="72">
        <v>3</v>
      </c>
      <c r="B9" s="73"/>
      <c r="C9" s="75" t="str">
        <f>IF(AI$26,'Budget By Month'!C9,'Quick Budget'!C9)</f>
        <v>Salary/Wages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8">
        <f>SUM(D9:O9)</f>
        <v>0</v>
      </c>
      <c r="Q9" s="54"/>
      <c r="R9" s="54"/>
      <c r="S9" s="55"/>
      <c r="T9" s="55"/>
      <c r="U9" s="55"/>
      <c r="V9" s="55"/>
      <c r="W9" s="55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</row>
    <row r="10" spans="1:55" ht="12.75">
      <c r="A10" s="72">
        <f>A9+1</f>
        <v>4</v>
      </c>
      <c r="B10" s="73"/>
      <c r="C10" s="75" t="str">
        <f>IF(AI$26,'Budget By Month'!C10,'Quick Budget'!C10)</f>
        <v>Salary/Wages (Spouse)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8">
        <f>SUM(D10:O10)</f>
        <v>0</v>
      </c>
      <c r="Q10" s="54"/>
      <c r="R10" s="54"/>
      <c r="S10" s="55"/>
      <c r="T10" s="55"/>
      <c r="U10" s="55"/>
      <c r="V10" s="55"/>
      <c r="W10" s="55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</row>
    <row r="11" spans="1:55" ht="12.75">
      <c r="A11" s="72">
        <f>A10+1</f>
        <v>5</v>
      </c>
      <c r="B11" s="73"/>
      <c r="C11" s="75" t="str">
        <f>IF(AI$26,'Budget By Month'!C11,'Quick Budget'!C11)</f>
        <v>Other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8">
        <f>SUM(D11:O11)</f>
        <v>0</v>
      </c>
      <c r="Q11" s="54"/>
      <c r="R11" s="54"/>
      <c r="S11" s="55"/>
      <c r="T11" s="55"/>
      <c r="U11" s="55"/>
      <c r="V11" s="55"/>
      <c r="W11" s="55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</row>
    <row r="12" spans="1:55" ht="12.75">
      <c r="A12" s="72">
        <f>A11+1</f>
        <v>6</v>
      </c>
      <c r="B12" s="73"/>
      <c r="C12" s="75" t="str">
        <f>IF(AI$26,'Budget By Month'!C12,'Quick Budget'!C12)</f>
        <v>Other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8">
        <f>SUM(D12:O12)</f>
        <v>0</v>
      </c>
      <c r="Q12" s="54"/>
      <c r="R12" s="54"/>
      <c r="S12" s="55"/>
      <c r="T12" s="55"/>
      <c r="U12" s="55"/>
      <c r="V12" s="55"/>
      <c r="W12" s="55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</row>
    <row r="13" spans="1:55" ht="12.75">
      <c r="A13" s="72">
        <f>A12+1</f>
        <v>7</v>
      </c>
      <c r="B13" s="73"/>
      <c r="C13" s="75" t="str">
        <f>IF(AI$26,'Budget By Month'!C13,'Quick Budget'!C13)</f>
        <v>Other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8">
        <f>SUM(D13:O13)</f>
        <v>0</v>
      </c>
      <c r="Q13" s="54"/>
      <c r="R13" s="54"/>
      <c r="S13" s="55"/>
      <c r="T13" s="55"/>
      <c r="U13" s="55"/>
      <c r="V13" s="55"/>
      <c r="W13" s="55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</row>
    <row r="14" spans="1:55" ht="6" customHeight="1">
      <c r="A14" s="72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2"/>
      <c r="Q14" s="54"/>
      <c r="R14" s="54"/>
      <c r="S14" s="55"/>
      <c r="T14" s="55"/>
      <c r="U14" s="55"/>
      <c r="V14" s="55"/>
      <c r="W14" s="55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</row>
    <row r="15" spans="1:55" ht="7.5" customHeight="1">
      <c r="A15" s="7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15"/>
      <c r="Q15" s="54"/>
      <c r="R15" s="54"/>
      <c r="S15" s="55"/>
      <c r="T15" s="55"/>
      <c r="U15" s="55"/>
      <c r="V15" s="55"/>
      <c r="W15" s="55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</row>
    <row r="16" spans="1:55" ht="22.5" customHeight="1">
      <c r="A16" s="72"/>
      <c r="B16" s="133"/>
      <c r="C16" s="64"/>
      <c r="D16" s="137">
        <f>IF(D17=0,"",IF(D87&gt;0,"Over Budget","Under Budget"))</f>
      </c>
      <c r="E16" s="137">
        <f aca="true" t="shared" si="2" ref="E16:O16">IF(E17=0,"",IF(E87&gt;0,"Over Budget","Under Budget"))</f>
      </c>
      <c r="F16" s="137">
        <f t="shared" si="2"/>
      </c>
      <c r="G16" s="137">
        <f t="shared" si="2"/>
      </c>
      <c r="H16" s="137">
        <f t="shared" si="2"/>
      </c>
      <c r="I16" s="137">
        <f t="shared" si="2"/>
      </c>
      <c r="J16" s="137">
        <f t="shared" si="2"/>
      </c>
      <c r="K16" s="137">
        <f t="shared" si="2"/>
      </c>
      <c r="L16" s="137">
        <f t="shared" si="2"/>
      </c>
      <c r="M16" s="137">
        <f t="shared" si="2"/>
      </c>
      <c r="N16" s="137">
        <f t="shared" si="2"/>
      </c>
      <c r="O16" s="137">
        <f t="shared" si="2"/>
      </c>
      <c r="P16" s="138"/>
      <c r="Q16" s="54"/>
      <c r="R16" s="54"/>
      <c r="S16" s="55"/>
      <c r="T16" s="55"/>
      <c r="U16" s="55"/>
      <c r="V16" s="55"/>
      <c r="W16" s="55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</row>
    <row r="17" spans="1:55" ht="13.5" customHeight="1">
      <c r="A17" s="72"/>
      <c r="B17" s="113" t="s">
        <v>89</v>
      </c>
      <c r="C17" s="113"/>
      <c r="D17" s="139">
        <f>D18+D28+D40+D51+D60+D72</f>
        <v>0</v>
      </c>
      <c r="E17" s="139">
        <f aca="true" t="shared" si="3" ref="E17:P17">E18+E28+E40+E51+E60+E72</f>
        <v>0</v>
      </c>
      <c r="F17" s="139">
        <f t="shared" si="3"/>
        <v>0</v>
      </c>
      <c r="G17" s="139">
        <f t="shared" si="3"/>
        <v>0</v>
      </c>
      <c r="H17" s="139">
        <f t="shared" si="3"/>
        <v>0</v>
      </c>
      <c r="I17" s="139">
        <f t="shared" si="3"/>
        <v>0</v>
      </c>
      <c r="J17" s="139">
        <f t="shared" si="3"/>
        <v>0</v>
      </c>
      <c r="K17" s="139">
        <f t="shared" si="3"/>
        <v>0</v>
      </c>
      <c r="L17" s="139">
        <f t="shared" si="3"/>
        <v>0</v>
      </c>
      <c r="M17" s="139">
        <f t="shared" si="3"/>
        <v>0</v>
      </c>
      <c r="N17" s="139">
        <f t="shared" si="3"/>
        <v>0</v>
      </c>
      <c r="O17" s="139">
        <f t="shared" si="3"/>
        <v>0</v>
      </c>
      <c r="P17" s="140">
        <f t="shared" si="3"/>
        <v>0</v>
      </c>
      <c r="Q17" s="54"/>
      <c r="R17" s="54"/>
      <c r="S17" s="55"/>
      <c r="T17" s="55"/>
      <c r="U17" s="55"/>
      <c r="V17" s="55"/>
      <c r="W17" s="55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</row>
    <row r="18" spans="1:55" ht="17.25" customHeight="1">
      <c r="A18" s="72"/>
      <c r="B18" s="94" t="str">
        <f>IF(AI26,'Budget By Month'!B17,'Quick Budget'!B17)</f>
        <v>Transportation</v>
      </c>
      <c r="C18" s="75"/>
      <c r="D18" s="116">
        <f>SUM(D19:D26)</f>
        <v>0</v>
      </c>
      <c r="E18" s="116">
        <f aca="true" t="shared" si="4" ref="E18:P18">SUM(E19:E26)</f>
        <v>0</v>
      </c>
      <c r="F18" s="116">
        <f t="shared" si="4"/>
        <v>0</v>
      </c>
      <c r="G18" s="116">
        <f t="shared" si="4"/>
        <v>0</v>
      </c>
      <c r="H18" s="116">
        <f t="shared" si="4"/>
        <v>0</v>
      </c>
      <c r="I18" s="116">
        <f t="shared" si="4"/>
        <v>0</v>
      </c>
      <c r="J18" s="116">
        <f t="shared" si="4"/>
        <v>0</v>
      </c>
      <c r="K18" s="116">
        <f t="shared" si="4"/>
        <v>0</v>
      </c>
      <c r="L18" s="116">
        <f t="shared" si="4"/>
        <v>0</v>
      </c>
      <c r="M18" s="116">
        <f t="shared" si="4"/>
        <v>0</v>
      </c>
      <c r="N18" s="116">
        <f t="shared" si="4"/>
        <v>0</v>
      </c>
      <c r="O18" s="116">
        <f t="shared" si="4"/>
        <v>0</v>
      </c>
      <c r="P18" s="117">
        <f t="shared" si="4"/>
        <v>0</v>
      </c>
      <c r="Q18" s="54"/>
      <c r="R18" s="54"/>
      <c r="S18" s="55"/>
      <c r="T18" s="55"/>
      <c r="U18" s="55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  <c r="AM18" s="55"/>
      <c r="AN18" s="55"/>
      <c r="AO18" s="55"/>
      <c r="AP18" s="95"/>
      <c r="AQ18" s="95" t="s">
        <v>185</v>
      </c>
      <c r="AR18" s="95" t="s">
        <v>186</v>
      </c>
      <c r="AS18" s="95" t="s">
        <v>187</v>
      </c>
      <c r="AT18" s="95" t="s">
        <v>188</v>
      </c>
      <c r="AU18" s="95" t="s">
        <v>189</v>
      </c>
      <c r="AV18" s="95" t="s">
        <v>190</v>
      </c>
      <c r="AW18" s="95" t="s">
        <v>191</v>
      </c>
      <c r="AX18" s="95" t="s">
        <v>192</v>
      </c>
      <c r="AY18" s="95" t="s">
        <v>193</v>
      </c>
      <c r="AZ18" s="95" t="s">
        <v>194</v>
      </c>
      <c r="BA18" s="95" t="s">
        <v>195</v>
      </c>
      <c r="BB18" s="95" t="s">
        <v>196</v>
      </c>
      <c r="BC18" s="55"/>
    </row>
    <row r="19" spans="1:55" ht="12.75">
      <c r="A19" s="72">
        <v>12</v>
      </c>
      <c r="B19" s="94"/>
      <c r="C19" s="75" t="str">
        <f>IF(AI$26,'Budget By Month'!C18,'Quick Budget'!C18)</f>
        <v>Auto Loan/Lease</v>
      </c>
      <c r="D19" s="141">
        <f aca="true" t="shared" si="5" ref="D19:O26">HLOOKUP(D$7,DAILYTRACKING,$A19-10,FALSE)</f>
        <v>0</v>
      </c>
      <c r="E19" s="141">
        <f t="shared" si="5"/>
        <v>0</v>
      </c>
      <c r="F19" s="141">
        <f t="shared" si="5"/>
        <v>0</v>
      </c>
      <c r="G19" s="141">
        <f t="shared" si="5"/>
        <v>0</v>
      </c>
      <c r="H19" s="141">
        <f t="shared" si="5"/>
        <v>0</v>
      </c>
      <c r="I19" s="141">
        <f t="shared" si="5"/>
        <v>0</v>
      </c>
      <c r="J19" s="141">
        <f t="shared" si="5"/>
        <v>0</v>
      </c>
      <c r="K19" s="141">
        <f t="shared" si="5"/>
        <v>0</v>
      </c>
      <c r="L19" s="141">
        <f t="shared" si="5"/>
        <v>0</v>
      </c>
      <c r="M19" s="141">
        <f t="shared" si="5"/>
        <v>0</v>
      </c>
      <c r="N19" s="141">
        <f t="shared" si="5"/>
        <v>0</v>
      </c>
      <c r="O19" s="141">
        <f t="shared" si="5"/>
        <v>0</v>
      </c>
      <c r="P19" s="78">
        <f aca="true" t="shared" si="6" ref="P19:P26">SUM(D19:O19)</f>
        <v>0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5"/>
      <c r="AM19" s="55"/>
      <c r="AN19" s="55"/>
      <c r="AO19" s="55"/>
      <c r="AP19" s="95" t="str">
        <f>'Daily Spending Jan'!C11</f>
        <v>Auto Loan/Lease</v>
      </c>
      <c r="AQ19" s="95">
        <f>'Daily Spending Jan'!AJ11</f>
        <v>0</v>
      </c>
      <c r="AR19" s="95">
        <f>'Daily Spending Feb'!AJ11</f>
        <v>0</v>
      </c>
      <c r="AS19" s="95">
        <f>'Daily Spending Mar'!AJ11</f>
        <v>0</v>
      </c>
      <c r="AT19" s="95">
        <f>'Daily Spending Apr'!AJ11</f>
        <v>0</v>
      </c>
      <c r="AU19" s="95">
        <f>'Daily Spending May'!AJ11</f>
        <v>0</v>
      </c>
      <c r="AV19" s="95">
        <f>'Daily Spending Jun'!AJ11</f>
        <v>0</v>
      </c>
      <c r="AW19" s="95">
        <f>'Daily Spending Jul'!AJ11</f>
        <v>0</v>
      </c>
      <c r="AX19" s="95">
        <f>'Daily Spending Aug'!AJ11</f>
        <v>0</v>
      </c>
      <c r="AY19" s="95">
        <f>'Daily Spending Sep'!AJ11</f>
        <v>0</v>
      </c>
      <c r="AZ19" s="95">
        <f>'Daily Spending Oct'!AJ11</f>
        <v>0</v>
      </c>
      <c r="BA19" s="95">
        <f>'Daily Spending Nov'!AJ11</f>
        <v>0</v>
      </c>
      <c r="BB19" s="95">
        <f>'Daily Spending Dec'!AJ11</f>
        <v>0</v>
      </c>
      <c r="BC19" s="55"/>
    </row>
    <row r="20" spans="1:55" ht="12.75">
      <c r="A20" s="72">
        <f>A19+1</f>
        <v>13</v>
      </c>
      <c r="B20" s="94"/>
      <c r="C20" s="75" t="str">
        <f>IF(AI$26,'Budget By Month'!C19,'Quick Budget'!C19)</f>
        <v>Insurance </v>
      </c>
      <c r="D20" s="141">
        <f t="shared" si="5"/>
        <v>0</v>
      </c>
      <c r="E20" s="141">
        <f t="shared" si="5"/>
        <v>0</v>
      </c>
      <c r="F20" s="141">
        <f t="shared" si="5"/>
        <v>0</v>
      </c>
      <c r="G20" s="141">
        <f t="shared" si="5"/>
        <v>0</v>
      </c>
      <c r="H20" s="141">
        <f t="shared" si="5"/>
        <v>0</v>
      </c>
      <c r="I20" s="141">
        <f t="shared" si="5"/>
        <v>0</v>
      </c>
      <c r="J20" s="141">
        <f t="shared" si="5"/>
        <v>0</v>
      </c>
      <c r="K20" s="141">
        <f t="shared" si="5"/>
        <v>0</v>
      </c>
      <c r="L20" s="141">
        <f t="shared" si="5"/>
        <v>0</v>
      </c>
      <c r="M20" s="141">
        <f t="shared" si="5"/>
        <v>0</v>
      </c>
      <c r="N20" s="141">
        <f t="shared" si="5"/>
        <v>0</v>
      </c>
      <c r="O20" s="141">
        <f t="shared" si="5"/>
        <v>0</v>
      </c>
      <c r="P20" s="78">
        <f t="shared" si="6"/>
        <v>0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5"/>
      <c r="AM20" s="55"/>
      <c r="AN20" s="55"/>
      <c r="AO20" s="55"/>
      <c r="AP20" s="95" t="str">
        <f>'Daily Spending Jan'!C12</f>
        <v>Insurance </v>
      </c>
      <c r="AQ20" s="95">
        <f>'Daily Spending Jan'!AJ12</f>
        <v>0</v>
      </c>
      <c r="AR20" s="95">
        <f>'Daily Spending Feb'!AJ12</f>
        <v>0</v>
      </c>
      <c r="AS20" s="95">
        <f>'Daily Spending Mar'!AJ12</f>
        <v>0</v>
      </c>
      <c r="AT20" s="95">
        <f>'Daily Spending Apr'!AJ12</f>
        <v>0</v>
      </c>
      <c r="AU20" s="95">
        <f>'Daily Spending May'!AJ12</f>
        <v>0</v>
      </c>
      <c r="AV20" s="95">
        <f>'Daily Spending Jun'!AJ12</f>
        <v>0</v>
      </c>
      <c r="AW20" s="95">
        <f>'Daily Spending Jul'!AJ12</f>
        <v>0</v>
      </c>
      <c r="AX20" s="95">
        <f>'Daily Spending Aug'!AJ12</f>
        <v>0</v>
      </c>
      <c r="AY20" s="95">
        <f>'Daily Spending Sep'!AJ12</f>
        <v>0</v>
      </c>
      <c r="AZ20" s="95">
        <f>'Daily Spending Oct'!AJ12</f>
        <v>0</v>
      </c>
      <c r="BA20" s="95">
        <f>'Daily Spending Nov'!AJ12</f>
        <v>0</v>
      </c>
      <c r="BB20" s="95">
        <f>'Daily Spending Dec'!AJ12</f>
        <v>0</v>
      </c>
      <c r="BC20" s="55"/>
    </row>
    <row r="21" spans="1:55" ht="12.75">
      <c r="A21" s="72">
        <f aca="true" t="shared" si="7" ref="A21:A84">A20+1</f>
        <v>14</v>
      </c>
      <c r="B21" s="94"/>
      <c r="C21" s="75" t="str">
        <f>IF(AI$26,'Budget By Month'!C20,'Quick Budget'!C20)</f>
        <v>Gas </v>
      </c>
      <c r="D21" s="141">
        <f t="shared" si="5"/>
        <v>0</v>
      </c>
      <c r="E21" s="141">
        <f t="shared" si="5"/>
        <v>0</v>
      </c>
      <c r="F21" s="141">
        <f t="shared" si="5"/>
        <v>0</v>
      </c>
      <c r="G21" s="141">
        <f t="shared" si="5"/>
        <v>0</v>
      </c>
      <c r="H21" s="141">
        <f t="shared" si="5"/>
        <v>0</v>
      </c>
      <c r="I21" s="141">
        <f t="shared" si="5"/>
        <v>0</v>
      </c>
      <c r="J21" s="141">
        <f t="shared" si="5"/>
        <v>0</v>
      </c>
      <c r="K21" s="141">
        <f t="shared" si="5"/>
        <v>0</v>
      </c>
      <c r="L21" s="141">
        <f t="shared" si="5"/>
        <v>0</v>
      </c>
      <c r="M21" s="141">
        <f t="shared" si="5"/>
        <v>0</v>
      </c>
      <c r="N21" s="141">
        <f t="shared" si="5"/>
        <v>0</v>
      </c>
      <c r="O21" s="141">
        <f t="shared" si="5"/>
        <v>0</v>
      </c>
      <c r="P21" s="78">
        <f t="shared" si="6"/>
        <v>0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5"/>
      <c r="AM21" s="55"/>
      <c r="AN21" s="55"/>
      <c r="AO21" s="55"/>
      <c r="AP21" s="95" t="str">
        <f>'Daily Spending Jan'!C13</f>
        <v>Gas </v>
      </c>
      <c r="AQ21" s="95">
        <f>'Daily Spending Jan'!AJ13</f>
        <v>0</v>
      </c>
      <c r="AR21" s="95">
        <f>'Daily Spending Feb'!AJ13</f>
        <v>0</v>
      </c>
      <c r="AS21" s="95">
        <f>'Daily Spending Mar'!AJ13</f>
        <v>0</v>
      </c>
      <c r="AT21" s="95">
        <f>'Daily Spending Apr'!AJ13</f>
        <v>0</v>
      </c>
      <c r="AU21" s="95">
        <f>'Daily Spending May'!AJ13</f>
        <v>0</v>
      </c>
      <c r="AV21" s="95">
        <f>'Daily Spending Jun'!AJ13</f>
        <v>0</v>
      </c>
      <c r="AW21" s="95">
        <f>'Daily Spending Jul'!AJ13</f>
        <v>0</v>
      </c>
      <c r="AX21" s="95">
        <f>'Daily Spending Aug'!AJ13</f>
        <v>0</v>
      </c>
      <c r="AY21" s="95">
        <f>'Daily Spending Sep'!AJ13</f>
        <v>0</v>
      </c>
      <c r="AZ21" s="95">
        <f>'Daily Spending Oct'!AJ13</f>
        <v>0</v>
      </c>
      <c r="BA21" s="95">
        <f>'Daily Spending Nov'!AJ13</f>
        <v>0</v>
      </c>
      <c r="BB21" s="95">
        <f>'Daily Spending Dec'!AJ13</f>
        <v>0</v>
      </c>
      <c r="BC21" s="55"/>
    </row>
    <row r="22" spans="1:55" ht="12.75">
      <c r="A22" s="72">
        <f t="shared" si="7"/>
        <v>15</v>
      </c>
      <c r="B22" s="94"/>
      <c r="C22" s="75" t="str">
        <f>IF(AI$26,'Budget By Month'!C21,'Quick Budget'!C21)</f>
        <v>Maintenance </v>
      </c>
      <c r="D22" s="141">
        <f t="shared" si="5"/>
        <v>0</v>
      </c>
      <c r="E22" s="141">
        <f t="shared" si="5"/>
        <v>0</v>
      </c>
      <c r="F22" s="141">
        <f t="shared" si="5"/>
        <v>0</v>
      </c>
      <c r="G22" s="141">
        <f t="shared" si="5"/>
        <v>0</v>
      </c>
      <c r="H22" s="141">
        <f t="shared" si="5"/>
        <v>0</v>
      </c>
      <c r="I22" s="141">
        <f t="shared" si="5"/>
        <v>0</v>
      </c>
      <c r="J22" s="141">
        <f t="shared" si="5"/>
        <v>0</v>
      </c>
      <c r="K22" s="141">
        <f t="shared" si="5"/>
        <v>0</v>
      </c>
      <c r="L22" s="141">
        <f t="shared" si="5"/>
        <v>0</v>
      </c>
      <c r="M22" s="141">
        <f t="shared" si="5"/>
        <v>0</v>
      </c>
      <c r="N22" s="141">
        <f t="shared" si="5"/>
        <v>0</v>
      </c>
      <c r="O22" s="141">
        <f t="shared" si="5"/>
        <v>0</v>
      </c>
      <c r="P22" s="78">
        <f t="shared" si="6"/>
        <v>0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5"/>
      <c r="AM22" s="55"/>
      <c r="AN22" s="55"/>
      <c r="AO22" s="55"/>
      <c r="AP22" s="95" t="str">
        <f>'Daily Spending Jan'!C14</f>
        <v>Maintenance </v>
      </c>
      <c r="AQ22" s="95">
        <f>'Daily Spending Jan'!AJ14</f>
        <v>0</v>
      </c>
      <c r="AR22" s="95">
        <f>'Daily Spending Feb'!AJ14</f>
        <v>0</v>
      </c>
      <c r="AS22" s="95">
        <f>'Daily Spending Mar'!AJ14</f>
        <v>0</v>
      </c>
      <c r="AT22" s="95">
        <f>'Daily Spending Apr'!AJ14</f>
        <v>0</v>
      </c>
      <c r="AU22" s="95">
        <f>'Daily Spending May'!AJ14</f>
        <v>0</v>
      </c>
      <c r="AV22" s="95">
        <f>'Daily Spending Jun'!AJ14</f>
        <v>0</v>
      </c>
      <c r="AW22" s="95">
        <f>'Daily Spending Jul'!AJ14</f>
        <v>0</v>
      </c>
      <c r="AX22" s="95">
        <f>'Daily Spending Aug'!AJ14</f>
        <v>0</v>
      </c>
      <c r="AY22" s="95">
        <f>'Daily Spending Sep'!AJ14</f>
        <v>0</v>
      </c>
      <c r="AZ22" s="95">
        <f>'Daily Spending Oct'!AJ14</f>
        <v>0</v>
      </c>
      <c r="BA22" s="95">
        <f>'Daily Spending Nov'!AJ14</f>
        <v>0</v>
      </c>
      <c r="BB22" s="95">
        <f>'Daily Spending Dec'!AJ14</f>
        <v>0</v>
      </c>
      <c r="BC22" s="55"/>
    </row>
    <row r="23" spans="1:55" ht="12.75">
      <c r="A23" s="72">
        <f t="shared" si="7"/>
        <v>16</v>
      </c>
      <c r="B23" s="94"/>
      <c r="C23" s="75" t="str">
        <f>IF(AI$26,'Budget By Month'!C22,'Quick Budget'!C22)</f>
        <v>Registration/Inspection</v>
      </c>
      <c r="D23" s="141">
        <f t="shared" si="5"/>
        <v>0</v>
      </c>
      <c r="E23" s="141">
        <f t="shared" si="5"/>
        <v>0</v>
      </c>
      <c r="F23" s="141">
        <f t="shared" si="5"/>
        <v>0</v>
      </c>
      <c r="G23" s="141">
        <f t="shared" si="5"/>
        <v>0</v>
      </c>
      <c r="H23" s="141">
        <f t="shared" si="5"/>
        <v>0</v>
      </c>
      <c r="I23" s="141">
        <f t="shared" si="5"/>
        <v>0</v>
      </c>
      <c r="J23" s="141">
        <f t="shared" si="5"/>
        <v>0</v>
      </c>
      <c r="K23" s="141">
        <f t="shared" si="5"/>
        <v>0</v>
      </c>
      <c r="L23" s="141">
        <f t="shared" si="5"/>
        <v>0</v>
      </c>
      <c r="M23" s="141">
        <f t="shared" si="5"/>
        <v>0</v>
      </c>
      <c r="N23" s="141">
        <f t="shared" si="5"/>
        <v>0</v>
      </c>
      <c r="O23" s="141">
        <f t="shared" si="5"/>
        <v>0</v>
      </c>
      <c r="P23" s="78">
        <f t="shared" si="6"/>
        <v>0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5"/>
      <c r="AM23" s="55"/>
      <c r="AN23" s="55"/>
      <c r="AO23" s="55"/>
      <c r="AP23" s="95" t="str">
        <f>'Daily Spending Jan'!C15</f>
        <v>Registration/Inspection</v>
      </c>
      <c r="AQ23" s="95">
        <f>'Daily Spending Jan'!AJ15</f>
        <v>0</v>
      </c>
      <c r="AR23" s="95">
        <f>'Daily Spending Feb'!AJ15</f>
        <v>0</v>
      </c>
      <c r="AS23" s="95">
        <f>'Daily Spending Mar'!AJ15</f>
        <v>0</v>
      </c>
      <c r="AT23" s="95">
        <f>'Daily Spending Apr'!AJ15</f>
        <v>0</v>
      </c>
      <c r="AU23" s="95">
        <f>'Daily Spending May'!AJ15</f>
        <v>0</v>
      </c>
      <c r="AV23" s="95">
        <f>'Daily Spending Jun'!AJ15</f>
        <v>0</v>
      </c>
      <c r="AW23" s="95">
        <f>'Daily Spending Jul'!AJ15</f>
        <v>0</v>
      </c>
      <c r="AX23" s="95">
        <f>'Daily Spending Aug'!AJ15</f>
        <v>0</v>
      </c>
      <c r="AY23" s="95">
        <f>'Daily Spending Sep'!AJ15</f>
        <v>0</v>
      </c>
      <c r="AZ23" s="95">
        <f>'Daily Spending Oct'!AJ15</f>
        <v>0</v>
      </c>
      <c r="BA23" s="95">
        <f>'Daily Spending Nov'!AJ15</f>
        <v>0</v>
      </c>
      <c r="BB23" s="95">
        <f>'Daily Spending Dec'!AJ15</f>
        <v>0</v>
      </c>
      <c r="BC23" s="55"/>
    </row>
    <row r="24" spans="1:55" ht="12.75">
      <c r="A24" s="72">
        <f t="shared" si="7"/>
        <v>17</v>
      </c>
      <c r="B24" s="94"/>
      <c r="C24" s="75" t="str">
        <f>IF(AI$26,'Budget By Month'!C23,'Quick Budget'!C23)</f>
        <v>Bus/ Train</v>
      </c>
      <c r="D24" s="141">
        <f t="shared" si="5"/>
        <v>0</v>
      </c>
      <c r="E24" s="141">
        <f t="shared" si="5"/>
        <v>0</v>
      </c>
      <c r="F24" s="141">
        <f t="shared" si="5"/>
        <v>0</v>
      </c>
      <c r="G24" s="141">
        <f t="shared" si="5"/>
        <v>0</v>
      </c>
      <c r="H24" s="141">
        <f t="shared" si="5"/>
        <v>0</v>
      </c>
      <c r="I24" s="141">
        <f t="shared" si="5"/>
        <v>0</v>
      </c>
      <c r="J24" s="141">
        <f t="shared" si="5"/>
        <v>0</v>
      </c>
      <c r="K24" s="141">
        <f t="shared" si="5"/>
        <v>0</v>
      </c>
      <c r="L24" s="141">
        <f t="shared" si="5"/>
        <v>0</v>
      </c>
      <c r="M24" s="141">
        <f t="shared" si="5"/>
        <v>0</v>
      </c>
      <c r="N24" s="141">
        <f t="shared" si="5"/>
        <v>0</v>
      </c>
      <c r="O24" s="141">
        <f t="shared" si="5"/>
        <v>0</v>
      </c>
      <c r="P24" s="78">
        <f t="shared" si="6"/>
        <v>0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97"/>
      <c r="AC24" s="99">
        <v>4</v>
      </c>
      <c r="AD24" s="97" t="str">
        <f>VLOOKUP(AC24,MONTHSC,3,FALSE)</f>
        <v>Jan</v>
      </c>
      <c r="AE24" s="97"/>
      <c r="AF24" s="97" t="s">
        <v>108</v>
      </c>
      <c r="AG24" s="97"/>
      <c r="AH24" s="97"/>
      <c r="AI24" s="97"/>
      <c r="AJ24" s="97"/>
      <c r="AK24" s="97"/>
      <c r="AL24" s="55"/>
      <c r="AM24" s="55"/>
      <c r="AN24" s="55"/>
      <c r="AO24" s="55"/>
      <c r="AP24" s="95" t="str">
        <f>'Daily Spending Jan'!C16</f>
        <v>Bus/ Train</v>
      </c>
      <c r="AQ24" s="95">
        <f>'Daily Spending Jan'!AJ16</f>
        <v>0</v>
      </c>
      <c r="AR24" s="95">
        <f>'Daily Spending Feb'!AJ16</f>
        <v>0</v>
      </c>
      <c r="AS24" s="95">
        <f>'Daily Spending Mar'!AJ16</f>
        <v>0</v>
      </c>
      <c r="AT24" s="95">
        <f>'Daily Spending Apr'!AJ16</f>
        <v>0</v>
      </c>
      <c r="AU24" s="95">
        <f>'Daily Spending May'!AJ16</f>
        <v>0</v>
      </c>
      <c r="AV24" s="95">
        <f>'Daily Spending Jun'!AJ16</f>
        <v>0</v>
      </c>
      <c r="AW24" s="95">
        <f>'Daily Spending Jul'!AJ16</f>
        <v>0</v>
      </c>
      <c r="AX24" s="95">
        <f>'Daily Spending Aug'!AJ16</f>
        <v>0</v>
      </c>
      <c r="AY24" s="95">
        <f>'Daily Spending Sep'!AJ16</f>
        <v>0</v>
      </c>
      <c r="AZ24" s="95">
        <f>'Daily Spending Oct'!AJ16</f>
        <v>0</v>
      </c>
      <c r="BA24" s="95">
        <f>'Daily Spending Nov'!AJ16</f>
        <v>0</v>
      </c>
      <c r="BB24" s="95">
        <f>'Daily Spending Dec'!AJ16</f>
        <v>0</v>
      </c>
      <c r="BC24" s="55"/>
    </row>
    <row r="25" spans="1:55" ht="12.75">
      <c r="A25" s="72">
        <f t="shared" si="7"/>
        <v>18</v>
      </c>
      <c r="B25" s="94"/>
      <c r="C25" s="75" t="str">
        <f>IF(AI$26,'Budget By Month'!C24,'Quick Budget'!C24)</f>
        <v>Other</v>
      </c>
      <c r="D25" s="141">
        <f t="shared" si="5"/>
        <v>0</v>
      </c>
      <c r="E25" s="141">
        <f t="shared" si="5"/>
        <v>0</v>
      </c>
      <c r="F25" s="141">
        <f t="shared" si="5"/>
        <v>0</v>
      </c>
      <c r="G25" s="141">
        <f t="shared" si="5"/>
        <v>0</v>
      </c>
      <c r="H25" s="141">
        <f t="shared" si="5"/>
        <v>0</v>
      </c>
      <c r="I25" s="141">
        <f t="shared" si="5"/>
        <v>0</v>
      </c>
      <c r="J25" s="141">
        <f t="shared" si="5"/>
        <v>0</v>
      </c>
      <c r="K25" s="141">
        <f t="shared" si="5"/>
        <v>0</v>
      </c>
      <c r="L25" s="141">
        <f t="shared" si="5"/>
        <v>0</v>
      </c>
      <c r="M25" s="141">
        <f t="shared" si="5"/>
        <v>0</v>
      </c>
      <c r="N25" s="141">
        <f t="shared" si="5"/>
        <v>0</v>
      </c>
      <c r="O25" s="141">
        <f t="shared" si="5"/>
        <v>0</v>
      </c>
      <c r="P25" s="78">
        <f t="shared" si="6"/>
        <v>0</v>
      </c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97"/>
      <c r="AC25" s="99">
        <v>1</v>
      </c>
      <c r="AD25" s="97" t="str">
        <f>VLOOKUP(AC25,MONTHSC,3,FALSE)</f>
        <v>Jan</v>
      </c>
      <c r="AE25" s="97"/>
      <c r="AF25" s="99">
        <v>1</v>
      </c>
      <c r="AG25" s="97"/>
      <c r="AH25" s="97"/>
      <c r="AI25" s="97" t="s">
        <v>93</v>
      </c>
      <c r="AJ25" s="97"/>
      <c r="AK25" s="99">
        <v>1</v>
      </c>
      <c r="AL25" s="55"/>
      <c r="AM25" s="142" t="s">
        <v>104</v>
      </c>
      <c r="AN25" s="143"/>
      <c r="AO25" s="55"/>
      <c r="AP25" s="95" t="str">
        <f>'Daily Spending Jan'!C17</f>
        <v>Other</v>
      </c>
      <c r="AQ25" s="95">
        <f>'Daily Spending Jan'!AJ17</f>
        <v>0</v>
      </c>
      <c r="AR25" s="95">
        <f>'Daily Spending Feb'!AJ17</f>
        <v>0</v>
      </c>
      <c r="AS25" s="95">
        <f>'Daily Spending Mar'!AJ17</f>
        <v>0</v>
      </c>
      <c r="AT25" s="95">
        <f>'Daily Spending Apr'!AJ17</f>
        <v>0</v>
      </c>
      <c r="AU25" s="95">
        <f>'Daily Spending May'!AJ17</f>
        <v>0</v>
      </c>
      <c r="AV25" s="95">
        <f>'Daily Spending Jun'!AJ17</f>
        <v>0</v>
      </c>
      <c r="AW25" s="95">
        <f>'Daily Spending Jul'!AJ17</f>
        <v>0</v>
      </c>
      <c r="AX25" s="95">
        <f>'Daily Spending Aug'!AJ17</f>
        <v>0</v>
      </c>
      <c r="AY25" s="95">
        <f>'Daily Spending Sep'!AJ17</f>
        <v>0</v>
      </c>
      <c r="AZ25" s="95">
        <f>'Daily Spending Oct'!AJ17</f>
        <v>0</v>
      </c>
      <c r="BA25" s="95">
        <f>'Daily Spending Nov'!AJ17</f>
        <v>0</v>
      </c>
      <c r="BB25" s="95">
        <f>'Daily Spending Dec'!AJ17</f>
        <v>0</v>
      </c>
      <c r="BC25" s="55"/>
    </row>
    <row r="26" spans="1:55" ht="12.75">
      <c r="A26" s="72">
        <f t="shared" si="7"/>
        <v>19</v>
      </c>
      <c r="B26" s="94"/>
      <c r="C26" s="75" t="str">
        <f>IF(AI$26,'Budget By Month'!C25,'Quick Budget'!C25)</f>
        <v>Other</v>
      </c>
      <c r="D26" s="141">
        <f t="shared" si="5"/>
        <v>0</v>
      </c>
      <c r="E26" s="141">
        <f t="shared" si="5"/>
        <v>0</v>
      </c>
      <c r="F26" s="141">
        <f t="shared" si="5"/>
        <v>0</v>
      </c>
      <c r="G26" s="141">
        <f t="shared" si="5"/>
        <v>0</v>
      </c>
      <c r="H26" s="141">
        <f t="shared" si="5"/>
        <v>0</v>
      </c>
      <c r="I26" s="141">
        <f t="shared" si="5"/>
        <v>0</v>
      </c>
      <c r="J26" s="141">
        <f t="shared" si="5"/>
        <v>0</v>
      </c>
      <c r="K26" s="141">
        <f t="shared" si="5"/>
        <v>0</v>
      </c>
      <c r="L26" s="141">
        <f t="shared" si="5"/>
        <v>0</v>
      </c>
      <c r="M26" s="141">
        <f t="shared" si="5"/>
        <v>0</v>
      </c>
      <c r="N26" s="141">
        <f t="shared" si="5"/>
        <v>0</v>
      </c>
      <c r="O26" s="141">
        <f t="shared" si="5"/>
        <v>0</v>
      </c>
      <c r="P26" s="78">
        <f t="shared" si="6"/>
        <v>0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97">
        <f ca="1">MONTH(NOW())</f>
        <v>1</v>
      </c>
      <c r="AB26" s="97">
        <v>1</v>
      </c>
      <c r="AC26" s="97" t="s">
        <v>85</v>
      </c>
      <c r="AD26" s="97" t="str">
        <f>VLOOKUP(AA26,MONTHSA,2,FALSE)</f>
        <v>Jan</v>
      </c>
      <c r="AE26" s="97">
        <v>1</v>
      </c>
      <c r="AF26" s="97" t="s">
        <v>74</v>
      </c>
      <c r="AG26" s="97" t="s">
        <v>75</v>
      </c>
      <c r="AH26" s="97" t="s">
        <v>62</v>
      </c>
      <c r="AI26" s="97" t="b">
        <f>'Budget By Month'!AA25</f>
        <v>0</v>
      </c>
      <c r="AJ26" s="97"/>
      <c r="AK26" s="97"/>
      <c r="AL26" s="55"/>
      <c r="AM26" s="143" t="s">
        <v>105</v>
      </c>
      <c r="AN26" s="144">
        <f>AN27-AN28</f>
        <v>0</v>
      </c>
      <c r="AO26" s="55"/>
      <c r="AP26" s="95" t="str">
        <f>'Daily Spending Jan'!C18</f>
        <v>Other</v>
      </c>
      <c r="AQ26" s="95">
        <f>'Daily Spending Jan'!AJ18</f>
        <v>0</v>
      </c>
      <c r="AR26" s="95">
        <f>'Daily Spending Feb'!AJ18</f>
        <v>0</v>
      </c>
      <c r="AS26" s="95">
        <f>'Daily Spending Mar'!AJ18</f>
        <v>0</v>
      </c>
      <c r="AT26" s="95">
        <f>'Daily Spending Apr'!AJ18</f>
        <v>0</v>
      </c>
      <c r="AU26" s="95">
        <f>'Daily Spending May'!AJ18</f>
        <v>0</v>
      </c>
      <c r="AV26" s="95">
        <f>'Daily Spending Jun'!AJ18</f>
        <v>0</v>
      </c>
      <c r="AW26" s="95">
        <f>'Daily Spending Jul'!AJ18</f>
        <v>0</v>
      </c>
      <c r="AX26" s="95">
        <f>'Daily Spending Aug'!AJ18</f>
        <v>0</v>
      </c>
      <c r="AY26" s="95">
        <f>'Daily Spending Sep'!AJ18</f>
        <v>0</v>
      </c>
      <c r="AZ26" s="95">
        <f>'Daily Spending Oct'!AJ18</f>
        <v>0</v>
      </c>
      <c r="BA26" s="95">
        <f>'Daily Spending Nov'!AJ18</f>
        <v>0</v>
      </c>
      <c r="BB26" s="95">
        <f>'Daily Spending Dec'!AJ18</f>
        <v>0</v>
      </c>
      <c r="BC26" s="55"/>
    </row>
    <row r="27" spans="1:55" ht="12.75">
      <c r="A27" s="72">
        <f t="shared" si="7"/>
        <v>20</v>
      </c>
      <c r="B27" s="9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101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97">
        <f>AA26-1</f>
        <v>0</v>
      </c>
      <c r="AB27" s="97">
        <v>2</v>
      </c>
      <c r="AC27" s="97" t="s">
        <v>86</v>
      </c>
      <c r="AD27" s="97" t="e">
        <f>VLOOKUP(AA27,MONTHSA,2,FALSE)</f>
        <v>#N/A</v>
      </c>
      <c r="AE27" s="97">
        <v>2</v>
      </c>
      <c r="AF27" s="97" t="s">
        <v>75</v>
      </c>
      <c r="AG27" s="97" t="s">
        <v>76</v>
      </c>
      <c r="AH27" s="97" t="s">
        <v>63</v>
      </c>
      <c r="AI27" s="97"/>
      <c r="AJ27" s="97"/>
      <c r="AK27" s="97"/>
      <c r="AL27" s="55"/>
      <c r="AM27" s="143" t="s">
        <v>107</v>
      </c>
      <c r="AN27" s="144">
        <f>HLOOKUP(AD$24,TRACKING,2,FALSE)</f>
        <v>0</v>
      </c>
      <c r="AO27" s="55"/>
      <c r="AP27" s="95">
        <f>'Daily Spending Jan'!C19</f>
        <v>0</v>
      </c>
      <c r="AQ27" s="95">
        <f>'Daily Spending Jan'!AJ19</f>
        <v>0</v>
      </c>
      <c r="AR27" s="95">
        <f>'Daily Spending Feb'!AJ19</f>
        <v>0</v>
      </c>
      <c r="AS27" s="95">
        <f>'Daily Spending Mar'!AJ19</f>
        <v>0</v>
      </c>
      <c r="AT27" s="95">
        <f>'Daily Spending Apr'!AJ19</f>
        <v>0</v>
      </c>
      <c r="AU27" s="95">
        <f>'Daily Spending May'!AJ19</f>
        <v>0</v>
      </c>
      <c r="AV27" s="95">
        <f>'Daily Spending Jun'!AJ19</f>
        <v>0</v>
      </c>
      <c r="AW27" s="95">
        <f>'Daily Spending Jul'!AJ19</f>
        <v>0</v>
      </c>
      <c r="AX27" s="95">
        <f>'Daily Spending Aug'!AJ19</f>
        <v>0</v>
      </c>
      <c r="AY27" s="95">
        <f>'Daily Spending Sep'!AJ19</f>
        <v>0</v>
      </c>
      <c r="AZ27" s="95">
        <f>'Daily Spending Oct'!AJ19</f>
        <v>0</v>
      </c>
      <c r="BA27" s="95">
        <f>'Daily Spending Nov'!AJ19</f>
        <v>0</v>
      </c>
      <c r="BB27" s="95">
        <f>'Daily Spending Dec'!AJ19</f>
        <v>0</v>
      </c>
      <c r="BC27" s="55"/>
    </row>
    <row r="28" spans="1:55" ht="12.75">
      <c r="A28" s="72">
        <f t="shared" si="7"/>
        <v>21</v>
      </c>
      <c r="B28" s="94" t="str">
        <f>IF(AI36,'Budget By Month'!B27,'Quick Budget'!B27)</f>
        <v>Home</v>
      </c>
      <c r="C28" s="75"/>
      <c r="D28" s="92">
        <f>SUM(D29:D38)</f>
        <v>0</v>
      </c>
      <c r="E28" s="92">
        <f>SUM(E29:E38)</f>
        <v>0</v>
      </c>
      <c r="F28" s="92">
        <f>SUM(F29:F38)</f>
        <v>0</v>
      </c>
      <c r="G28" s="92">
        <f aca="true" t="shared" si="8" ref="G28:P28">SUM(G29:G38)</f>
        <v>0</v>
      </c>
      <c r="H28" s="92">
        <f t="shared" si="8"/>
        <v>0</v>
      </c>
      <c r="I28" s="92">
        <f t="shared" si="8"/>
        <v>0</v>
      </c>
      <c r="J28" s="92">
        <f t="shared" si="8"/>
        <v>0</v>
      </c>
      <c r="K28" s="92">
        <f t="shared" si="8"/>
        <v>0</v>
      </c>
      <c r="L28" s="92">
        <f t="shared" si="8"/>
        <v>0</v>
      </c>
      <c r="M28" s="92">
        <f t="shared" si="8"/>
        <v>0</v>
      </c>
      <c r="N28" s="92">
        <f t="shared" si="8"/>
        <v>0</v>
      </c>
      <c r="O28" s="92">
        <f t="shared" si="8"/>
        <v>0</v>
      </c>
      <c r="P28" s="93">
        <f t="shared" si="8"/>
        <v>0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97">
        <v>3</v>
      </c>
      <c r="AC28" s="97" t="str">
        <f>Tracking!P7</f>
        <v>Jan to Date</v>
      </c>
      <c r="AD28" s="97" t="str">
        <f>AC28</f>
        <v>Jan to Date</v>
      </c>
      <c r="AE28" s="97">
        <v>3</v>
      </c>
      <c r="AF28" s="97" t="s">
        <v>76</v>
      </c>
      <c r="AG28" s="97" t="s">
        <v>77</v>
      </c>
      <c r="AH28" s="97" t="s">
        <v>64</v>
      </c>
      <c r="AI28" s="97"/>
      <c r="AJ28" s="97"/>
      <c r="AK28" s="97"/>
      <c r="AL28" s="55"/>
      <c r="AM28" s="143" t="s">
        <v>106</v>
      </c>
      <c r="AN28" s="144">
        <f>HLOOKUP(AD$24,TRACKING,11,FALSE)</f>
        <v>0</v>
      </c>
      <c r="AO28" s="55"/>
      <c r="AP28" s="95">
        <f>'Daily Spending Jan'!C20</f>
        <v>0</v>
      </c>
      <c r="AQ28" s="95">
        <f>'Daily Spending Jan'!AJ20</f>
        <v>0</v>
      </c>
      <c r="AR28" s="95">
        <f>'Daily Spending Feb'!AJ20</f>
        <v>0</v>
      </c>
      <c r="AS28" s="95">
        <f>'Daily Spending Mar'!AJ20</f>
        <v>0</v>
      </c>
      <c r="AT28" s="95">
        <f>'Daily Spending Apr'!AJ20</f>
        <v>0</v>
      </c>
      <c r="AU28" s="95">
        <f>'Daily Spending May'!AJ20</f>
        <v>0</v>
      </c>
      <c r="AV28" s="95">
        <f>'Daily Spending Jun'!AJ20</f>
        <v>0</v>
      </c>
      <c r="AW28" s="95">
        <f>'Daily Spending Jul'!AJ20</f>
        <v>0</v>
      </c>
      <c r="AX28" s="95">
        <f>'Daily Spending Aug'!AJ20</f>
        <v>0</v>
      </c>
      <c r="AY28" s="95">
        <f>'Daily Spending Sep'!AJ20</f>
        <v>0</v>
      </c>
      <c r="AZ28" s="95">
        <f>'Daily Spending Oct'!AJ20</f>
        <v>0</v>
      </c>
      <c r="BA28" s="95">
        <f>'Daily Spending Nov'!AJ20</f>
        <v>0</v>
      </c>
      <c r="BB28" s="95">
        <f>'Daily Spending Dec'!AJ20</f>
        <v>0</v>
      </c>
      <c r="BC28" s="55"/>
    </row>
    <row r="29" spans="1:55" ht="12.75">
      <c r="A29" s="72">
        <f t="shared" si="7"/>
        <v>22</v>
      </c>
      <c r="B29" s="94"/>
      <c r="C29" s="75" t="str">
        <f>IF(AI$26,'Budget By Month'!C28,'Quick Budget'!C28)</f>
        <v>Mortgage</v>
      </c>
      <c r="D29" s="141">
        <f aca="true" t="shared" si="9" ref="D29:O38">HLOOKUP(D$7,DAILYTRACKING,$A29-10,FALSE)</f>
        <v>0</v>
      </c>
      <c r="E29" s="141">
        <f t="shared" si="9"/>
        <v>0</v>
      </c>
      <c r="F29" s="141">
        <f t="shared" si="9"/>
        <v>0</v>
      </c>
      <c r="G29" s="141">
        <f t="shared" si="9"/>
        <v>0</v>
      </c>
      <c r="H29" s="141">
        <f t="shared" si="9"/>
        <v>0</v>
      </c>
      <c r="I29" s="141">
        <f t="shared" si="9"/>
        <v>0</v>
      </c>
      <c r="J29" s="141">
        <f t="shared" si="9"/>
        <v>0</v>
      </c>
      <c r="K29" s="141">
        <f t="shared" si="9"/>
        <v>0</v>
      </c>
      <c r="L29" s="141">
        <f t="shared" si="9"/>
        <v>0</v>
      </c>
      <c r="M29" s="141">
        <f t="shared" si="9"/>
        <v>0</v>
      </c>
      <c r="N29" s="141">
        <f t="shared" si="9"/>
        <v>0</v>
      </c>
      <c r="O29" s="141">
        <f t="shared" si="9"/>
        <v>0</v>
      </c>
      <c r="P29" s="78">
        <f aca="true" t="shared" si="10" ref="P29:P38">SUM(D29:O29)</f>
        <v>0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97">
        <v>4</v>
      </c>
      <c r="AC29" s="97" t="s">
        <v>62</v>
      </c>
      <c r="AD29" s="97" t="s">
        <v>74</v>
      </c>
      <c r="AE29" s="97">
        <v>4</v>
      </c>
      <c r="AF29" s="97" t="s">
        <v>77</v>
      </c>
      <c r="AG29" s="97" t="s">
        <v>66</v>
      </c>
      <c r="AH29" s="97" t="s">
        <v>65</v>
      </c>
      <c r="AI29" s="97"/>
      <c r="AJ29" s="97"/>
      <c r="AK29" s="97"/>
      <c r="AL29" s="55"/>
      <c r="AM29" s="55"/>
      <c r="AN29" s="55"/>
      <c r="AO29" s="55"/>
      <c r="AP29" s="95" t="str">
        <f>'Daily Spending Jan'!C21</f>
        <v>Mortgage</v>
      </c>
      <c r="AQ29" s="95">
        <f>'Daily Spending Jan'!AJ21</f>
        <v>0</v>
      </c>
      <c r="AR29" s="95">
        <f>'Daily Spending Feb'!AJ21</f>
        <v>0</v>
      </c>
      <c r="AS29" s="95">
        <f>'Daily Spending Mar'!AJ21</f>
        <v>0</v>
      </c>
      <c r="AT29" s="95">
        <f>'Daily Spending Apr'!AJ21</f>
        <v>0</v>
      </c>
      <c r="AU29" s="95">
        <f>'Daily Spending May'!AJ21</f>
        <v>0</v>
      </c>
      <c r="AV29" s="95">
        <f>'Daily Spending Jun'!AJ21</f>
        <v>0</v>
      </c>
      <c r="AW29" s="95">
        <f>'Daily Spending Jul'!AJ21</f>
        <v>0</v>
      </c>
      <c r="AX29" s="95">
        <f>'Daily Spending Aug'!AJ21</f>
        <v>0</v>
      </c>
      <c r="AY29" s="95">
        <f>'Daily Spending Sep'!AJ21</f>
        <v>0</v>
      </c>
      <c r="AZ29" s="95">
        <f>'Daily Spending Oct'!AJ21</f>
        <v>0</v>
      </c>
      <c r="BA29" s="95">
        <f>'Daily Spending Nov'!AJ21</f>
        <v>0</v>
      </c>
      <c r="BB29" s="95">
        <f>'Daily Spending Dec'!AJ21</f>
        <v>0</v>
      </c>
      <c r="BC29" s="55"/>
    </row>
    <row r="30" spans="1:55" ht="12.75">
      <c r="A30" s="72">
        <f t="shared" si="7"/>
        <v>23</v>
      </c>
      <c r="B30" s="94"/>
      <c r="C30" s="75" t="str">
        <f>IF(AI$26,'Budget By Month'!C29,'Quick Budget'!C29)</f>
        <v>Rent</v>
      </c>
      <c r="D30" s="141">
        <f t="shared" si="9"/>
        <v>0</v>
      </c>
      <c r="E30" s="141">
        <f t="shared" si="9"/>
        <v>0</v>
      </c>
      <c r="F30" s="141">
        <f t="shared" si="9"/>
        <v>0</v>
      </c>
      <c r="G30" s="141">
        <f t="shared" si="9"/>
        <v>0</v>
      </c>
      <c r="H30" s="141">
        <f t="shared" si="9"/>
        <v>0</v>
      </c>
      <c r="I30" s="141">
        <f t="shared" si="9"/>
        <v>0</v>
      </c>
      <c r="J30" s="141">
        <f t="shared" si="9"/>
        <v>0</v>
      </c>
      <c r="K30" s="141">
        <f t="shared" si="9"/>
        <v>0</v>
      </c>
      <c r="L30" s="141">
        <f t="shared" si="9"/>
        <v>0</v>
      </c>
      <c r="M30" s="141">
        <f t="shared" si="9"/>
        <v>0</v>
      </c>
      <c r="N30" s="141">
        <f t="shared" si="9"/>
        <v>0</v>
      </c>
      <c r="O30" s="141">
        <f t="shared" si="9"/>
        <v>0</v>
      </c>
      <c r="P30" s="78">
        <f t="shared" si="10"/>
        <v>0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97">
        <v>5</v>
      </c>
      <c r="AC30" s="97" t="s">
        <v>63</v>
      </c>
      <c r="AD30" s="97" t="s">
        <v>75</v>
      </c>
      <c r="AE30" s="97">
        <v>5</v>
      </c>
      <c r="AF30" s="97" t="s">
        <v>66</v>
      </c>
      <c r="AG30" s="97" t="s">
        <v>78</v>
      </c>
      <c r="AH30" s="97" t="s">
        <v>66</v>
      </c>
      <c r="AI30" s="97"/>
      <c r="AJ30" s="97"/>
      <c r="AK30" s="97"/>
      <c r="AL30" s="55"/>
      <c r="AM30" s="55"/>
      <c r="AN30" s="55"/>
      <c r="AO30" s="55"/>
      <c r="AP30" s="95" t="str">
        <f>'Daily Spending Jan'!C22</f>
        <v>Rent</v>
      </c>
      <c r="AQ30" s="95">
        <f>'Daily Spending Jan'!AJ22</f>
        <v>0</v>
      </c>
      <c r="AR30" s="95">
        <f>'Daily Spending Feb'!AJ22</f>
        <v>0</v>
      </c>
      <c r="AS30" s="95">
        <f>'Daily Spending Mar'!AJ22</f>
        <v>0</v>
      </c>
      <c r="AT30" s="95">
        <f>'Daily Spending Apr'!AJ22</f>
        <v>0</v>
      </c>
      <c r="AU30" s="95">
        <f>'Daily Spending May'!AJ22</f>
        <v>0</v>
      </c>
      <c r="AV30" s="95">
        <f>'Daily Spending Jun'!AJ22</f>
        <v>0</v>
      </c>
      <c r="AW30" s="95">
        <f>'Daily Spending Jul'!AJ22</f>
        <v>0</v>
      </c>
      <c r="AX30" s="95">
        <f>'Daily Spending Aug'!AJ22</f>
        <v>0</v>
      </c>
      <c r="AY30" s="95">
        <f>'Daily Spending Sep'!AJ22</f>
        <v>0</v>
      </c>
      <c r="AZ30" s="95">
        <f>'Daily Spending Oct'!AJ22</f>
        <v>0</v>
      </c>
      <c r="BA30" s="95">
        <f>'Daily Spending Nov'!AJ22</f>
        <v>0</v>
      </c>
      <c r="BB30" s="95">
        <f>'Daily Spending Dec'!AJ22</f>
        <v>0</v>
      </c>
      <c r="BC30" s="55"/>
    </row>
    <row r="31" spans="1:55" ht="12.75">
      <c r="A31" s="72">
        <f t="shared" si="7"/>
        <v>24</v>
      </c>
      <c r="B31" s="94"/>
      <c r="C31" s="75" t="str">
        <f>IF(AI$26,'Budget By Month'!C30,'Quick Budget'!C30)</f>
        <v>Maintenance</v>
      </c>
      <c r="D31" s="141">
        <f t="shared" si="9"/>
        <v>0</v>
      </c>
      <c r="E31" s="141">
        <f t="shared" si="9"/>
        <v>0</v>
      </c>
      <c r="F31" s="141">
        <f t="shared" si="9"/>
        <v>0</v>
      </c>
      <c r="G31" s="141">
        <f t="shared" si="9"/>
        <v>0</v>
      </c>
      <c r="H31" s="141">
        <f t="shared" si="9"/>
        <v>0</v>
      </c>
      <c r="I31" s="141">
        <f t="shared" si="9"/>
        <v>0</v>
      </c>
      <c r="J31" s="141">
        <f t="shared" si="9"/>
        <v>0</v>
      </c>
      <c r="K31" s="141">
        <f t="shared" si="9"/>
        <v>0</v>
      </c>
      <c r="L31" s="141">
        <f t="shared" si="9"/>
        <v>0</v>
      </c>
      <c r="M31" s="141">
        <f t="shared" si="9"/>
        <v>0</v>
      </c>
      <c r="N31" s="141">
        <f t="shared" si="9"/>
        <v>0</v>
      </c>
      <c r="O31" s="141">
        <f t="shared" si="9"/>
        <v>0</v>
      </c>
      <c r="P31" s="78">
        <f t="shared" si="10"/>
        <v>0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97">
        <v>6</v>
      </c>
      <c r="AC31" s="97" t="s">
        <v>64</v>
      </c>
      <c r="AD31" s="97" t="s">
        <v>76</v>
      </c>
      <c r="AE31" s="97">
        <v>6</v>
      </c>
      <c r="AF31" s="97" t="s">
        <v>78</v>
      </c>
      <c r="AG31" s="97" t="s">
        <v>79</v>
      </c>
      <c r="AH31" s="97" t="s">
        <v>67</v>
      </c>
      <c r="AI31" s="97"/>
      <c r="AJ31" s="97"/>
      <c r="AK31" s="97"/>
      <c r="AL31" s="55"/>
      <c r="AM31" s="55"/>
      <c r="AN31" s="55"/>
      <c r="AO31" s="55"/>
      <c r="AP31" s="95" t="str">
        <f>'Daily Spending Jan'!C23</f>
        <v>Maintenance</v>
      </c>
      <c r="AQ31" s="95">
        <f>'Daily Spending Jan'!AJ23</f>
        <v>0</v>
      </c>
      <c r="AR31" s="95">
        <f>'Daily Spending Feb'!AJ23</f>
        <v>0</v>
      </c>
      <c r="AS31" s="95">
        <f>'Daily Spending Mar'!AJ23</f>
        <v>0</v>
      </c>
      <c r="AT31" s="95">
        <f>'Daily Spending Apr'!AJ23</f>
        <v>0</v>
      </c>
      <c r="AU31" s="95">
        <f>'Daily Spending May'!AJ23</f>
        <v>0</v>
      </c>
      <c r="AV31" s="95">
        <f>'Daily Spending Jun'!AJ23</f>
        <v>0</v>
      </c>
      <c r="AW31" s="95">
        <f>'Daily Spending Jul'!AJ23</f>
        <v>0</v>
      </c>
      <c r="AX31" s="95">
        <f>'Daily Spending Aug'!AJ23</f>
        <v>0</v>
      </c>
      <c r="AY31" s="95">
        <f>'Daily Spending Sep'!AJ23</f>
        <v>0</v>
      </c>
      <c r="AZ31" s="95">
        <f>'Daily Spending Oct'!AJ23</f>
        <v>0</v>
      </c>
      <c r="BA31" s="95">
        <f>'Daily Spending Nov'!AJ23</f>
        <v>0</v>
      </c>
      <c r="BB31" s="95">
        <f>'Daily Spending Dec'!AJ23</f>
        <v>0</v>
      </c>
      <c r="BC31" s="55"/>
    </row>
    <row r="32" spans="1:55" ht="12.75">
      <c r="A32" s="72">
        <f t="shared" si="7"/>
        <v>25</v>
      </c>
      <c r="B32" s="94"/>
      <c r="C32" s="75" t="str">
        <f>IF(AI$26,'Budget By Month'!C31,'Quick Budget'!C31)</f>
        <v>Insurance</v>
      </c>
      <c r="D32" s="141">
        <f t="shared" si="9"/>
        <v>0</v>
      </c>
      <c r="E32" s="141">
        <f t="shared" si="9"/>
        <v>0</v>
      </c>
      <c r="F32" s="141">
        <f t="shared" si="9"/>
        <v>0</v>
      </c>
      <c r="G32" s="141">
        <f t="shared" si="9"/>
        <v>0</v>
      </c>
      <c r="H32" s="141">
        <f t="shared" si="9"/>
        <v>0</v>
      </c>
      <c r="I32" s="141">
        <f t="shared" si="9"/>
        <v>0</v>
      </c>
      <c r="J32" s="141">
        <f t="shared" si="9"/>
        <v>0</v>
      </c>
      <c r="K32" s="141">
        <f t="shared" si="9"/>
        <v>0</v>
      </c>
      <c r="L32" s="141">
        <f t="shared" si="9"/>
        <v>0</v>
      </c>
      <c r="M32" s="141">
        <f t="shared" si="9"/>
        <v>0</v>
      </c>
      <c r="N32" s="141">
        <f t="shared" si="9"/>
        <v>0</v>
      </c>
      <c r="O32" s="141">
        <f t="shared" si="9"/>
        <v>0</v>
      </c>
      <c r="P32" s="78">
        <f t="shared" si="10"/>
        <v>0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97">
        <v>7</v>
      </c>
      <c r="AC32" s="97" t="s">
        <v>65</v>
      </c>
      <c r="AD32" s="97" t="s">
        <v>77</v>
      </c>
      <c r="AE32" s="97">
        <v>7</v>
      </c>
      <c r="AF32" s="97" t="s">
        <v>79</v>
      </c>
      <c r="AG32" s="97" t="s">
        <v>80</v>
      </c>
      <c r="AH32" s="97" t="s">
        <v>68</v>
      </c>
      <c r="AI32" s="97"/>
      <c r="AJ32" s="97"/>
      <c r="AK32" s="97"/>
      <c r="AL32" s="55"/>
      <c r="AM32" s="55"/>
      <c r="AN32" s="55"/>
      <c r="AO32" s="55"/>
      <c r="AP32" s="95" t="str">
        <f>'Daily Spending Jan'!C24</f>
        <v>Insurance</v>
      </c>
      <c r="AQ32" s="95">
        <f>'Daily Spending Jan'!AJ24</f>
        <v>0</v>
      </c>
      <c r="AR32" s="95">
        <f>'Daily Spending Feb'!AJ24</f>
        <v>0</v>
      </c>
      <c r="AS32" s="95">
        <f>'Daily Spending Mar'!AJ24</f>
        <v>0</v>
      </c>
      <c r="AT32" s="95">
        <f>'Daily Spending Apr'!AJ24</f>
        <v>0</v>
      </c>
      <c r="AU32" s="95">
        <f>'Daily Spending May'!AJ24</f>
        <v>0</v>
      </c>
      <c r="AV32" s="95">
        <f>'Daily Spending Jun'!AJ24</f>
        <v>0</v>
      </c>
      <c r="AW32" s="95">
        <f>'Daily Spending Jul'!AJ24</f>
        <v>0</v>
      </c>
      <c r="AX32" s="95">
        <f>'Daily Spending Aug'!AJ24</f>
        <v>0</v>
      </c>
      <c r="AY32" s="95">
        <f>'Daily Spending Sep'!AJ24</f>
        <v>0</v>
      </c>
      <c r="AZ32" s="95">
        <f>'Daily Spending Oct'!AJ24</f>
        <v>0</v>
      </c>
      <c r="BA32" s="95">
        <f>'Daily Spending Nov'!AJ24</f>
        <v>0</v>
      </c>
      <c r="BB32" s="95">
        <f>'Daily Spending Dec'!AJ24</f>
        <v>0</v>
      </c>
      <c r="BC32" s="55"/>
    </row>
    <row r="33" spans="1:55" ht="12.75">
      <c r="A33" s="72">
        <f t="shared" si="7"/>
        <v>26</v>
      </c>
      <c r="B33" s="94"/>
      <c r="C33" s="75" t="str">
        <f>IF(AI$26,'Budget By Month'!C32,'Quick Budget'!C32)</f>
        <v>Furniture</v>
      </c>
      <c r="D33" s="141">
        <f t="shared" si="9"/>
        <v>0</v>
      </c>
      <c r="E33" s="141">
        <f t="shared" si="9"/>
        <v>0</v>
      </c>
      <c r="F33" s="141">
        <f t="shared" si="9"/>
        <v>0</v>
      </c>
      <c r="G33" s="141">
        <f t="shared" si="9"/>
        <v>0</v>
      </c>
      <c r="H33" s="141">
        <f t="shared" si="9"/>
        <v>0</v>
      </c>
      <c r="I33" s="141">
        <f t="shared" si="9"/>
        <v>0</v>
      </c>
      <c r="J33" s="141">
        <f t="shared" si="9"/>
        <v>0</v>
      </c>
      <c r="K33" s="141">
        <f t="shared" si="9"/>
        <v>0</v>
      </c>
      <c r="L33" s="141">
        <f t="shared" si="9"/>
        <v>0</v>
      </c>
      <c r="M33" s="141">
        <f t="shared" si="9"/>
        <v>0</v>
      </c>
      <c r="N33" s="141">
        <f t="shared" si="9"/>
        <v>0</v>
      </c>
      <c r="O33" s="141">
        <f t="shared" si="9"/>
        <v>0</v>
      </c>
      <c r="P33" s="78">
        <f t="shared" si="10"/>
        <v>0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97">
        <v>8</v>
      </c>
      <c r="AC33" s="97" t="s">
        <v>66</v>
      </c>
      <c r="AD33" s="97" t="s">
        <v>66</v>
      </c>
      <c r="AE33" s="97">
        <v>8</v>
      </c>
      <c r="AF33" s="97" t="s">
        <v>80</v>
      </c>
      <c r="AG33" s="97" t="s">
        <v>81</v>
      </c>
      <c r="AH33" s="97" t="s">
        <v>69</v>
      </c>
      <c r="AI33" s="97"/>
      <c r="AJ33" s="97"/>
      <c r="AK33" s="97"/>
      <c r="AL33" s="55"/>
      <c r="AM33" s="55"/>
      <c r="AN33" s="55"/>
      <c r="AO33" s="55"/>
      <c r="AP33" s="95" t="str">
        <f>'Daily Spending Jan'!C25</f>
        <v>Furniture</v>
      </c>
      <c r="AQ33" s="95">
        <f>'Daily Spending Jan'!AJ25</f>
        <v>0</v>
      </c>
      <c r="AR33" s="95">
        <f>'Daily Spending Feb'!AJ25</f>
        <v>0</v>
      </c>
      <c r="AS33" s="95">
        <f>'Daily Spending Mar'!AJ25</f>
        <v>0</v>
      </c>
      <c r="AT33" s="95">
        <f>'Daily Spending Apr'!AJ25</f>
        <v>0</v>
      </c>
      <c r="AU33" s="95">
        <f>'Daily Spending May'!AJ25</f>
        <v>0</v>
      </c>
      <c r="AV33" s="95">
        <f>'Daily Spending Jun'!AJ25</f>
        <v>0</v>
      </c>
      <c r="AW33" s="95">
        <f>'Daily Spending Jul'!AJ25</f>
        <v>0</v>
      </c>
      <c r="AX33" s="95">
        <f>'Daily Spending Aug'!AJ25</f>
        <v>0</v>
      </c>
      <c r="AY33" s="95">
        <f>'Daily Spending Sep'!AJ25</f>
        <v>0</v>
      </c>
      <c r="AZ33" s="95">
        <f>'Daily Spending Oct'!AJ25</f>
        <v>0</v>
      </c>
      <c r="BA33" s="95">
        <f>'Daily Spending Nov'!AJ25</f>
        <v>0</v>
      </c>
      <c r="BB33" s="95">
        <f>'Daily Spending Dec'!AJ25</f>
        <v>0</v>
      </c>
      <c r="BC33" s="55"/>
    </row>
    <row r="34" spans="1:55" ht="12.75">
      <c r="A34" s="72">
        <f t="shared" si="7"/>
        <v>27</v>
      </c>
      <c r="B34" s="94"/>
      <c r="C34" s="75" t="str">
        <f>IF(AI$26,'Budget By Month'!C33,'Quick Budget'!C33)</f>
        <v>Household Supplies</v>
      </c>
      <c r="D34" s="141">
        <f t="shared" si="9"/>
        <v>0</v>
      </c>
      <c r="E34" s="141">
        <f t="shared" si="9"/>
        <v>0</v>
      </c>
      <c r="F34" s="141">
        <f t="shared" si="9"/>
        <v>0</v>
      </c>
      <c r="G34" s="141">
        <f t="shared" si="9"/>
        <v>0</v>
      </c>
      <c r="H34" s="141">
        <f t="shared" si="9"/>
        <v>0</v>
      </c>
      <c r="I34" s="141">
        <f t="shared" si="9"/>
        <v>0</v>
      </c>
      <c r="J34" s="141">
        <f t="shared" si="9"/>
        <v>0</v>
      </c>
      <c r="K34" s="141">
        <f t="shared" si="9"/>
        <v>0</v>
      </c>
      <c r="L34" s="141">
        <f t="shared" si="9"/>
        <v>0</v>
      </c>
      <c r="M34" s="141">
        <f t="shared" si="9"/>
        <v>0</v>
      </c>
      <c r="N34" s="141">
        <f t="shared" si="9"/>
        <v>0</v>
      </c>
      <c r="O34" s="141">
        <f t="shared" si="9"/>
        <v>0</v>
      </c>
      <c r="P34" s="78">
        <f t="shared" si="10"/>
        <v>0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97">
        <v>9</v>
      </c>
      <c r="AC34" s="97" t="s">
        <v>67</v>
      </c>
      <c r="AD34" s="97" t="s">
        <v>78</v>
      </c>
      <c r="AE34" s="97">
        <v>9</v>
      </c>
      <c r="AF34" s="97" t="s">
        <v>81</v>
      </c>
      <c r="AG34" s="97" t="s">
        <v>82</v>
      </c>
      <c r="AH34" s="97" t="s">
        <v>70</v>
      </c>
      <c r="AI34" s="97"/>
      <c r="AJ34" s="97"/>
      <c r="AK34" s="97"/>
      <c r="AL34" s="55"/>
      <c r="AM34" s="55"/>
      <c r="AN34" s="55"/>
      <c r="AO34" s="55"/>
      <c r="AP34" s="95" t="str">
        <f>'Daily Spending Jan'!C26</f>
        <v>Household Supplies</v>
      </c>
      <c r="AQ34" s="95">
        <f>'Daily Spending Jan'!AJ26</f>
        <v>0</v>
      </c>
      <c r="AR34" s="95">
        <f>'Daily Spending Feb'!AJ26</f>
        <v>0</v>
      </c>
      <c r="AS34" s="95">
        <f>'Daily Spending Mar'!AJ26</f>
        <v>0</v>
      </c>
      <c r="AT34" s="95">
        <f>'Daily Spending Apr'!AJ26</f>
        <v>0</v>
      </c>
      <c r="AU34" s="95">
        <f>'Daily Spending May'!AJ26</f>
        <v>0</v>
      </c>
      <c r="AV34" s="95">
        <f>'Daily Spending Jun'!AJ26</f>
        <v>0</v>
      </c>
      <c r="AW34" s="95">
        <f>'Daily Spending Jul'!AJ26</f>
        <v>0</v>
      </c>
      <c r="AX34" s="95">
        <f>'Daily Spending Aug'!AJ26</f>
        <v>0</v>
      </c>
      <c r="AY34" s="95">
        <f>'Daily Spending Sep'!AJ26</f>
        <v>0</v>
      </c>
      <c r="AZ34" s="95">
        <f>'Daily Spending Oct'!AJ26</f>
        <v>0</v>
      </c>
      <c r="BA34" s="95">
        <f>'Daily Spending Nov'!AJ26</f>
        <v>0</v>
      </c>
      <c r="BB34" s="95">
        <f>'Daily Spending Dec'!AJ26</f>
        <v>0</v>
      </c>
      <c r="BC34" s="55"/>
    </row>
    <row r="35" spans="1:55" ht="12.75">
      <c r="A35" s="72">
        <f t="shared" si="7"/>
        <v>28</v>
      </c>
      <c r="B35" s="94"/>
      <c r="C35" s="75" t="str">
        <f>IF(AI$26,'Budget By Month'!C34,'Quick Budget'!C34)</f>
        <v>Groceries</v>
      </c>
      <c r="D35" s="141">
        <f t="shared" si="9"/>
        <v>0</v>
      </c>
      <c r="E35" s="141">
        <f t="shared" si="9"/>
        <v>0</v>
      </c>
      <c r="F35" s="141">
        <f t="shared" si="9"/>
        <v>0</v>
      </c>
      <c r="G35" s="141">
        <f t="shared" si="9"/>
        <v>0</v>
      </c>
      <c r="H35" s="141">
        <f t="shared" si="9"/>
        <v>0</v>
      </c>
      <c r="I35" s="141">
        <f t="shared" si="9"/>
        <v>0</v>
      </c>
      <c r="J35" s="141">
        <f t="shared" si="9"/>
        <v>0</v>
      </c>
      <c r="K35" s="141">
        <f t="shared" si="9"/>
        <v>0</v>
      </c>
      <c r="L35" s="141">
        <f t="shared" si="9"/>
        <v>0</v>
      </c>
      <c r="M35" s="141">
        <f t="shared" si="9"/>
        <v>0</v>
      </c>
      <c r="N35" s="141">
        <f t="shared" si="9"/>
        <v>0</v>
      </c>
      <c r="O35" s="141">
        <f t="shared" si="9"/>
        <v>0</v>
      </c>
      <c r="P35" s="78">
        <f t="shared" si="10"/>
        <v>0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97">
        <v>10</v>
      </c>
      <c r="AC35" s="97" t="s">
        <v>68</v>
      </c>
      <c r="AD35" s="97" t="s">
        <v>79</v>
      </c>
      <c r="AE35" s="97">
        <v>10</v>
      </c>
      <c r="AF35" s="97" t="s">
        <v>82</v>
      </c>
      <c r="AG35" s="97" t="s">
        <v>83</v>
      </c>
      <c r="AH35" s="97" t="s">
        <v>71</v>
      </c>
      <c r="AI35" s="97"/>
      <c r="AJ35" s="97"/>
      <c r="AK35" s="97"/>
      <c r="AL35" s="55"/>
      <c r="AM35" s="55"/>
      <c r="AN35" s="55"/>
      <c r="AO35" s="55"/>
      <c r="AP35" s="95" t="str">
        <f>'Daily Spending Jan'!C27</f>
        <v>Groceries</v>
      </c>
      <c r="AQ35" s="95">
        <f>'Daily Spending Jan'!AJ27</f>
        <v>0</v>
      </c>
      <c r="AR35" s="95">
        <f>'Daily Spending Feb'!AJ27</f>
        <v>0</v>
      </c>
      <c r="AS35" s="95">
        <f>'Daily Spending Mar'!AJ27</f>
        <v>0</v>
      </c>
      <c r="AT35" s="95">
        <f>'Daily Spending Apr'!AJ27</f>
        <v>0</v>
      </c>
      <c r="AU35" s="95">
        <f>'Daily Spending May'!AJ27</f>
        <v>0</v>
      </c>
      <c r="AV35" s="95">
        <f>'Daily Spending Jun'!AJ27</f>
        <v>0</v>
      </c>
      <c r="AW35" s="95">
        <f>'Daily Spending Jul'!AJ27</f>
        <v>0</v>
      </c>
      <c r="AX35" s="95">
        <f>'Daily Spending Aug'!AJ27</f>
        <v>0</v>
      </c>
      <c r="AY35" s="95">
        <f>'Daily Spending Sep'!AJ27</f>
        <v>0</v>
      </c>
      <c r="AZ35" s="95">
        <f>'Daily Spending Oct'!AJ27</f>
        <v>0</v>
      </c>
      <c r="BA35" s="95">
        <f>'Daily Spending Nov'!AJ27</f>
        <v>0</v>
      </c>
      <c r="BB35" s="95">
        <f>'Daily Spending Dec'!AJ27</f>
        <v>0</v>
      </c>
      <c r="BC35" s="55"/>
    </row>
    <row r="36" spans="1:55" ht="12.75">
      <c r="A36" s="72">
        <f t="shared" si="7"/>
        <v>29</v>
      </c>
      <c r="B36" s="94"/>
      <c r="C36" s="75" t="str">
        <f>IF(AI$26,'Budget By Month'!C35,'Quick Budget'!C35)</f>
        <v>Real Estate Tax</v>
      </c>
      <c r="D36" s="141">
        <f t="shared" si="9"/>
        <v>0</v>
      </c>
      <c r="E36" s="141">
        <f t="shared" si="9"/>
        <v>0</v>
      </c>
      <c r="F36" s="141">
        <f t="shared" si="9"/>
        <v>0</v>
      </c>
      <c r="G36" s="141">
        <f t="shared" si="9"/>
        <v>0</v>
      </c>
      <c r="H36" s="141">
        <f t="shared" si="9"/>
        <v>0</v>
      </c>
      <c r="I36" s="141">
        <f t="shared" si="9"/>
        <v>0</v>
      </c>
      <c r="J36" s="141">
        <f t="shared" si="9"/>
        <v>0</v>
      </c>
      <c r="K36" s="141">
        <f t="shared" si="9"/>
        <v>0</v>
      </c>
      <c r="L36" s="141">
        <f t="shared" si="9"/>
        <v>0</v>
      </c>
      <c r="M36" s="141">
        <f t="shared" si="9"/>
        <v>0</v>
      </c>
      <c r="N36" s="141">
        <f t="shared" si="9"/>
        <v>0</v>
      </c>
      <c r="O36" s="141">
        <f t="shared" si="9"/>
        <v>0</v>
      </c>
      <c r="P36" s="78">
        <f t="shared" si="10"/>
        <v>0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97">
        <v>11</v>
      </c>
      <c r="AC36" s="97" t="s">
        <v>69</v>
      </c>
      <c r="AD36" s="97" t="s">
        <v>80</v>
      </c>
      <c r="AE36" s="97">
        <v>11</v>
      </c>
      <c r="AF36" s="97" t="s">
        <v>83</v>
      </c>
      <c r="AG36" s="97" t="s">
        <v>84</v>
      </c>
      <c r="AH36" s="97" t="s">
        <v>72</v>
      </c>
      <c r="AI36" s="97"/>
      <c r="AJ36" s="97"/>
      <c r="AK36" s="97"/>
      <c r="AL36" s="55"/>
      <c r="AM36" s="55"/>
      <c r="AN36" s="55"/>
      <c r="AO36" s="55"/>
      <c r="AP36" s="95" t="str">
        <f>'Daily Spending Jan'!C28</f>
        <v>Real Estate Tax</v>
      </c>
      <c r="AQ36" s="95">
        <f>'Daily Spending Jan'!AJ28</f>
        <v>0</v>
      </c>
      <c r="AR36" s="95">
        <f>'Daily Spending Feb'!AJ28</f>
        <v>0</v>
      </c>
      <c r="AS36" s="95">
        <f>'Daily Spending Mar'!AJ28</f>
        <v>0</v>
      </c>
      <c r="AT36" s="95">
        <f>'Daily Spending Apr'!AJ28</f>
        <v>0</v>
      </c>
      <c r="AU36" s="95">
        <f>'Daily Spending May'!AJ28</f>
        <v>0</v>
      </c>
      <c r="AV36" s="95">
        <f>'Daily Spending Jun'!AJ28</f>
        <v>0</v>
      </c>
      <c r="AW36" s="95">
        <f>'Daily Spending Jul'!AJ28</f>
        <v>0</v>
      </c>
      <c r="AX36" s="95">
        <f>'Daily Spending Aug'!AJ28</f>
        <v>0</v>
      </c>
      <c r="AY36" s="95">
        <f>'Daily Spending Sep'!AJ28</f>
        <v>0</v>
      </c>
      <c r="AZ36" s="95">
        <f>'Daily Spending Oct'!AJ28</f>
        <v>0</v>
      </c>
      <c r="BA36" s="95">
        <f>'Daily Spending Nov'!AJ28</f>
        <v>0</v>
      </c>
      <c r="BB36" s="95">
        <f>'Daily Spending Dec'!AJ28</f>
        <v>0</v>
      </c>
      <c r="BC36" s="55"/>
    </row>
    <row r="37" spans="1:55" ht="12.75">
      <c r="A37" s="72">
        <f t="shared" si="7"/>
        <v>30</v>
      </c>
      <c r="B37" s="94"/>
      <c r="C37" s="75" t="str">
        <f>IF(AI$26,'Budget By Month'!C36,'Quick Budget'!C36)</f>
        <v>Other</v>
      </c>
      <c r="D37" s="141">
        <f t="shared" si="9"/>
        <v>0</v>
      </c>
      <c r="E37" s="141">
        <f t="shared" si="9"/>
        <v>0</v>
      </c>
      <c r="F37" s="141">
        <f t="shared" si="9"/>
        <v>0</v>
      </c>
      <c r="G37" s="141">
        <f t="shared" si="9"/>
        <v>0</v>
      </c>
      <c r="H37" s="141">
        <f t="shared" si="9"/>
        <v>0</v>
      </c>
      <c r="I37" s="141">
        <f t="shared" si="9"/>
        <v>0</v>
      </c>
      <c r="J37" s="141">
        <f t="shared" si="9"/>
        <v>0</v>
      </c>
      <c r="K37" s="141">
        <f t="shared" si="9"/>
        <v>0</v>
      </c>
      <c r="L37" s="141">
        <f t="shared" si="9"/>
        <v>0</v>
      </c>
      <c r="M37" s="141">
        <f t="shared" si="9"/>
        <v>0</v>
      </c>
      <c r="N37" s="141">
        <f t="shared" si="9"/>
        <v>0</v>
      </c>
      <c r="O37" s="141">
        <f t="shared" si="9"/>
        <v>0</v>
      </c>
      <c r="P37" s="78">
        <f t="shared" si="10"/>
        <v>0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97">
        <v>12</v>
      </c>
      <c r="AC37" s="97" t="s">
        <v>70</v>
      </c>
      <c r="AD37" s="97" t="s">
        <v>81</v>
      </c>
      <c r="AE37" s="97">
        <v>12</v>
      </c>
      <c r="AF37" s="97" t="s">
        <v>84</v>
      </c>
      <c r="AG37" s="97" t="s">
        <v>74</v>
      </c>
      <c r="AH37" s="97" t="s">
        <v>73</v>
      </c>
      <c r="AI37" s="97"/>
      <c r="AJ37" s="97"/>
      <c r="AK37" s="97"/>
      <c r="AL37" s="55"/>
      <c r="AM37" s="55"/>
      <c r="AN37" s="55"/>
      <c r="AO37" s="55"/>
      <c r="AP37" s="95" t="str">
        <f>'Daily Spending Jan'!C29</f>
        <v>Other</v>
      </c>
      <c r="AQ37" s="95">
        <f>'Daily Spending Jan'!AJ29</f>
        <v>0</v>
      </c>
      <c r="AR37" s="95">
        <f>'Daily Spending Feb'!AJ29</f>
        <v>0</v>
      </c>
      <c r="AS37" s="95">
        <f>'Daily Spending Mar'!AJ29</f>
        <v>0</v>
      </c>
      <c r="AT37" s="95">
        <f>'Daily Spending Apr'!AJ29</f>
        <v>0</v>
      </c>
      <c r="AU37" s="95">
        <f>'Daily Spending May'!AJ29</f>
        <v>0</v>
      </c>
      <c r="AV37" s="95">
        <f>'Daily Spending Jun'!AJ29</f>
        <v>0</v>
      </c>
      <c r="AW37" s="95">
        <f>'Daily Spending Jul'!AJ29</f>
        <v>0</v>
      </c>
      <c r="AX37" s="95">
        <f>'Daily Spending Aug'!AJ29</f>
        <v>0</v>
      </c>
      <c r="AY37" s="95">
        <f>'Daily Spending Sep'!AJ29</f>
        <v>0</v>
      </c>
      <c r="AZ37" s="95">
        <f>'Daily Spending Oct'!AJ29</f>
        <v>0</v>
      </c>
      <c r="BA37" s="95">
        <f>'Daily Spending Nov'!AJ29</f>
        <v>0</v>
      </c>
      <c r="BB37" s="95">
        <f>'Daily Spending Dec'!AJ29</f>
        <v>0</v>
      </c>
      <c r="BC37" s="55"/>
    </row>
    <row r="38" spans="1:55" ht="12.75">
      <c r="A38" s="72">
        <f t="shared" si="7"/>
        <v>31</v>
      </c>
      <c r="B38" s="94"/>
      <c r="C38" s="75" t="str">
        <f>IF(AI$26,'Budget By Month'!C37,'Quick Budget'!C37)</f>
        <v>Other</v>
      </c>
      <c r="D38" s="141">
        <f t="shared" si="9"/>
        <v>0</v>
      </c>
      <c r="E38" s="141">
        <f t="shared" si="9"/>
        <v>0</v>
      </c>
      <c r="F38" s="141">
        <f t="shared" si="9"/>
        <v>0</v>
      </c>
      <c r="G38" s="141">
        <f t="shared" si="9"/>
        <v>0</v>
      </c>
      <c r="H38" s="141">
        <f t="shared" si="9"/>
        <v>0</v>
      </c>
      <c r="I38" s="141">
        <f t="shared" si="9"/>
        <v>0</v>
      </c>
      <c r="J38" s="141">
        <f t="shared" si="9"/>
        <v>0</v>
      </c>
      <c r="K38" s="141">
        <f t="shared" si="9"/>
        <v>0</v>
      </c>
      <c r="L38" s="141">
        <f t="shared" si="9"/>
        <v>0</v>
      </c>
      <c r="M38" s="141">
        <f t="shared" si="9"/>
        <v>0</v>
      </c>
      <c r="N38" s="141">
        <f t="shared" si="9"/>
        <v>0</v>
      </c>
      <c r="O38" s="141">
        <f t="shared" si="9"/>
        <v>0</v>
      </c>
      <c r="P38" s="78">
        <f t="shared" si="10"/>
        <v>0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97">
        <v>13</v>
      </c>
      <c r="AC38" s="97" t="s">
        <v>71</v>
      </c>
      <c r="AD38" s="97" t="s">
        <v>82</v>
      </c>
      <c r="AE38" s="97">
        <v>13</v>
      </c>
      <c r="AF38" s="97" t="str">
        <f>Comparison!S28</f>
        <v>Jan to Date</v>
      </c>
      <c r="AG38" s="97"/>
      <c r="AH38" s="97" t="str">
        <f>VLOOKUP(D7,MONTHSD,3,FALSE)&amp;+" to Date"</f>
        <v>January to Date</v>
      </c>
      <c r="AI38" s="97"/>
      <c r="AJ38" s="97"/>
      <c r="AK38" s="97"/>
      <c r="AL38" s="55"/>
      <c r="AM38" s="55"/>
      <c r="AN38" s="55"/>
      <c r="AO38" s="55"/>
      <c r="AP38" s="95" t="str">
        <f>'Daily Spending Jan'!C30</f>
        <v>Other</v>
      </c>
      <c r="AQ38" s="95">
        <f>'Daily Spending Jan'!AJ30</f>
        <v>0</v>
      </c>
      <c r="AR38" s="95">
        <f>'Daily Spending Feb'!AJ30</f>
        <v>0</v>
      </c>
      <c r="AS38" s="95">
        <f>'Daily Spending Mar'!AJ30</f>
        <v>0</v>
      </c>
      <c r="AT38" s="95">
        <f>'Daily Spending Apr'!AJ30</f>
        <v>0</v>
      </c>
      <c r="AU38" s="95">
        <f>'Daily Spending May'!AJ30</f>
        <v>0</v>
      </c>
      <c r="AV38" s="95">
        <f>'Daily Spending Jun'!AJ30</f>
        <v>0</v>
      </c>
      <c r="AW38" s="95">
        <f>'Daily Spending Jul'!AJ30</f>
        <v>0</v>
      </c>
      <c r="AX38" s="95">
        <f>'Daily Spending Aug'!AJ30</f>
        <v>0</v>
      </c>
      <c r="AY38" s="95">
        <f>'Daily Spending Sep'!AJ30</f>
        <v>0</v>
      </c>
      <c r="AZ38" s="95">
        <f>'Daily Spending Oct'!AJ30</f>
        <v>0</v>
      </c>
      <c r="BA38" s="95">
        <f>'Daily Spending Nov'!AJ30</f>
        <v>0</v>
      </c>
      <c r="BB38" s="95">
        <f>'Daily Spending Dec'!AJ30</f>
        <v>0</v>
      </c>
      <c r="BC38" s="55"/>
    </row>
    <row r="39" spans="1:55" ht="12.75">
      <c r="A39" s="72">
        <f t="shared" si="7"/>
        <v>32</v>
      </c>
      <c r="B39" s="9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101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97">
        <v>14</v>
      </c>
      <c r="AC39" s="97" t="s">
        <v>72</v>
      </c>
      <c r="AD39" s="97" t="s">
        <v>83</v>
      </c>
      <c r="AE39" s="97"/>
      <c r="AF39" s="97"/>
      <c r="AG39" s="97"/>
      <c r="AH39" s="97"/>
      <c r="AI39" s="97"/>
      <c r="AJ39" s="97"/>
      <c r="AK39" s="97"/>
      <c r="AL39" s="55"/>
      <c r="AM39" s="55"/>
      <c r="AN39" s="55"/>
      <c r="AO39" s="55"/>
      <c r="AP39" s="95">
        <f>'Daily Spending Jan'!C31</f>
        <v>0</v>
      </c>
      <c r="AQ39" s="95">
        <f>'Daily Spending Jan'!AJ31</f>
        <v>0</v>
      </c>
      <c r="AR39" s="95">
        <f>'Daily Spending Feb'!AJ31</f>
        <v>0</v>
      </c>
      <c r="AS39" s="95">
        <f>'Daily Spending Mar'!AJ31</f>
        <v>0</v>
      </c>
      <c r="AT39" s="95">
        <f>'Daily Spending Apr'!AJ31</f>
        <v>0</v>
      </c>
      <c r="AU39" s="95">
        <f>'Daily Spending May'!AJ31</f>
        <v>0</v>
      </c>
      <c r="AV39" s="95">
        <f>'Daily Spending Jun'!AJ31</f>
        <v>0</v>
      </c>
      <c r="AW39" s="95">
        <f>'Daily Spending Jul'!AJ31</f>
        <v>0</v>
      </c>
      <c r="AX39" s="95">
        <f>'Daily Spending Aug'!AJ31</f>
        <v>0</v>
      </c>
      <c r="AY39" s="95">
        <f>'Daily Spending Sep'!AJ31</f>
        <v>0</v>
      </c>
      <c r="AZ39" s="95">
        <f>'Daily Spending Oct'!AJ31</f>
        <v>0</v>
      </c>
      <c r="BA39" s="95">
        <f>'Daily Spending Nov'!AJ31</f>
        <v>0</v>
      </c>
      <c r="BB39" s="95">
        <f>'Daily Spending Dec'!AJ31</f>
        <v>0</v>
      </c>
      <c r="BC39" s="55"/>
    </row>
    <row r="40" spans="1:55" ht="12.75">
      <c r="A40" s="72">
        <f t="shared" si="7"/>
        <v>33</v>
      </c>
      <c r="B40" s="94" t="str">
        <f>IF(AI48,'Budget By Month'!B39,'Quick Budget'!B39)</f>
        <v>Utilities</v>
      </c>
      <c r="C40" s="75"/>
      <c r="D40" s="92">
        <f>SUM(D41:D49)</f>
        <v>0</v>
      </c>
      <c r="E40" s="92">
        <f>SUM(E41:E49)</f>
        <v>0</v>
      </c>
      <c r="F40" s="92">
        <f>SUM(F41:F49)</f>
        <v>0</v>
      </c>
      <c r="G40" s="92">
        <f aca="true" t="shared" si="11" ref="G40:P40">SUM(G41:G49)</f>
        <v>0</v>
      </c>
      <c r="H40" s="92">
        <f t="shared" si="11"/>
        <v>0</v>
      </c>
      <c r="I40" s="92">
        <f t="shared" si="11"/>
        <v>0</v>
      </c>
      <c r="J40" s="92">
        <f t="shared" si="11"/>
        <v>0</v>
      </c>
      <c r="K40" s="92">
        <f t="shared" si="11"/>
        <v>0</v>
      </c>
      <c r="L40" s="92">
        <f t="shared" si="11"/>
        <v>0</v>
      </c>
      <c r="M40" s="92">
        <f t="shared" si="11"/>
        <v>0</v>
      </c>
      <c r="N40" s="92">
        <f t="shared" si="11"/>
        <v>0</v>
      </c>
      <c r="O40" s="92">
        <f t="shared" si="11"/>
        <v>0</v>
      </c>
      <c r="P40" s="93">
        <f t="shared" si="11"/>
        <v>0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97">
        <v>15</v>
      </c>
      <c r="AC40" s="97" t="s">
        <v>73</v>
      </c>
      <c r="AD40" s="97" t="s">
        <v>84</v>
      </c>
      <c r="AE40" s="97"/>
      <c r="AF40" s="97"/>
      <c r="AG40" s="97"/>
      <c r="AH40" s="97"/>
      <c r="AI40" s="97"/>
      <c r="AJ40" s="97"/>
      <c r="AK40" s="97"/>
      <c r="AL40" s="55"/>
      <c r="AM40" s="55"/>
      <c r="AN40" s="55"/>
      <c r="AO40" s="55"/>
      <c r="AP40" s="95">
        <f>'Daily Spending Jan'!C32</f>
        <v>0</v>
      </c>
      <c r="AQ40" s="95">
        <f>'Daily Spending Jan'!AJ32</f>
        <v>0</v>
      </c>
      <c r="AR40" s="95">
        <f>'Daily Spending Feb'!AJ32</f>
        <v>0</v>
      </c>
      <c r="AS40" s="95">
        <f>'Daily Spending Mar'!AJ32</f>
        <v>0</v>
      </c>
      <c r="AT40" s="95">
        <f>'Daily Spending Apr'!AJ32</f>
        <v>0</v>
      </c>
      <c r="AU40" s="95">
        <f>'Daily Spending May'!AJ32</f>
        <v>0</v>
      </c>
      <c r="AV40" s="95">
        <f>'Daily Spending Jun'!AJ32</f>
        <v>0</v>
      </c>
      <c r="AW40" s="95">
        <f>'Daily Spending Jul'!AJ32</f>
        <v>0</v>
      </c>
      <c r="AX40" s="95">
        <f>'Daily Spending Aug'!AJ32</f>
        <v>0</v>
      </c>
      <c r="AY40" s="95">
        <f>'Daily Spending Sep'!AJ32</f>
        <v>0</v>
      </c>
      <c r="AZ40" s="95">
        <f>'Daily Spending Oct'!AJ32</f>
        <v>0</v>
      </c>
      <c r="BA40" s="95">
        <f>'Daily Spending Nov'!AJ32</f>
        <v>0</v>
      </c>
      <c r="BB40" s="95">
        <f>'Daily Spending Dec'!AJ32</f>
        <v>0</v>
      </c>
      <c r="BC40" s="55"/>
    </row>
    <row r="41" spans="1:55" ht="12.75">
      <c r="A41" s="72">
        <f t="shared" si="7"/>
        <v>34</v>
      </c>
      <c r="B41" s="94"/>
      <c r="C41" s="75" t="str">
        <f>IF(AI$26,'Budget By Month'!C40,'Quick Budget'!C40)</f>
        <v>Phone - Home</v>
      </c>
      <c r="D41" s="141">
        <f aca="true" t="shared" si="12" ref="D41:O49">HLOOKUP(D$7,DAILYTRACKING,$A41-10,FALSE)</f>
        <v>0</v>
      </c>
      <c r="E41" s="141">
        <f t="shared" si="12"/>
        <v>0</v>
      </c>
      <c r="F41" s="141">
        <f t="shared" si="12"/>
        <v>0</v>
      </c>
      <c r="G41" s="141">
        <f t="shared" si="12"/>
        <v>0</v>
      </c>
      <c r="H41" s="141">
        <f t="shared" si="12"/>
        <v>0</v>
      </c>
      <c r="I41" s="141">
        <f t="shared" si="12"/>
        <v>0</v>
      </c>
      <c r="J41" s="141">
        <f t="shared" si="12"/>
        <v>0</v>
      </c>
      <c r="K41" s="141">
        <f t="shared" si="12"/>
        <v>0</v>
      </c>
      <c r="L41" s="141">
        <f t="shared" si="12"/>
        <v>0</v>
      </c>
      <c r="M41" s="141">
        <f t="shared" si="12"/>
        <v>0</v>
      </c>
      <c r="N41" s="141">
        <f t="shared" si="12"/>
        <v>0</v>
      </c>
      <c r="O41" s="141">
        <f t="shared" si="12"/>
        <v>0</v>
      </c>
      <c r="P41" s="78">
        <f aca="true" t="shared" si="13" ref="P41:P49">SUM(D41:O41)</f>
        <v>0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5"/>
      <c r="AM41" s="55"/>
      <c r="AN41" s="55"/>
      <c r="AO41" s="55"/>
      <c r="AP41" s="95" t="str">
        <f>'Daily Spending Jan'!C33</f>
        <v>Phone - Home</v>
      </c>
      <c r="AQ41" s="95">
        <f>'Daily Spending Jan'!AJ33</f>
        <v>0</v>
      </c>
      <c r="AR41" s="95">
        <f>'Daily Spending Feb'!AJ33</f>
        <v>0</v>
      </c>
      <c r="AS41" s="95">
        <f>'Daily Spending Mar'!AJ33</f>
        <v>0</v>
      </c>
      <c r="AT41" s="95">
        <f>'Daily Spending Apr'!AJ33</f>
        <v>0</v>
      </c>
      <c r="AU41" s="95">
        <f>'Daily Spending May'!AJ33</f>
        <v>0</v>
      </c>
      <c r="AV41" s="95">
        <f>'Daily Spending Jun'!AJ33</f>
        <v>0</v>
      </c>
      <c r="AW41" s="95">
        <f>'Daily Spending Jul'!AJ33</f>
        <v>0</v>
      </c>
      <c r="AX41" s="95">
        <f>'Daily Spending Aug'!AJ33</f>
        <v>0</v>
      </c>
      <c r="AY41" s="95">
        <f>'Daily Spending Sep'!AJ33</f>
        <v>0</v>
      </c>
      <c r="AZ41" s="95">
        <f>'Daily Spending Oct'!AJ33</f>
        <v>0</v>
      </c>
      <c r="BA41" s="95">
        <f>'Daily Spending Nov'!AJ33</f>
        <v>0</v>
      </c>
      <c r="BB41" s="95">
        <f>'Daily Spending Dec'!AJ33</f>
        <v>0</v>
      </c>
      <c r="BC41" s="55"/>
    </row>
    <row r="42" spans="1:55" ht="12.75">
      <c r="A42" s="72">
        <f t="shared" si="7"/>
        <v>35</v>
      </c>
      <c r="B42" s="94"/>
      <c r="C42" s="75" t="str">
        <f>IF(AI$26,'Budget By Month'!C41,'Quick Budget'!C41)</f>
        <v>Phone - Cell</v>
      </c>
      <c r="D42" s="141">
        <f t="shared" si="12"/>
        <v>0</v>
      </c>
      <c r="E42" s="141">
        <f t="shared" si="12"/>
        <v>0</v>
      </c>
      <c r="F42" s="141">
        <f t="shared" si="12"/>
        <v>0</v>
      </c>
      <c r="G42" s="141">
        <f t="shared" si="12"/>
        <v>0</v>
      </c>
      <c r="H42" s="141">
        <f t="shared" si="12"/>
        <v>0</v>
      </c>
      <c r="I42" s="141">
        <f t="shared" si="12"/>
        <v>0</v>
      </c>
      <c r="J42" s="141">
        <f t="shared" si="12"/>
        <v>0</v>
      </c>
      <c r="K42" s="141">
        <f t="shared" si="12"/>
        <v>0</v>
      </c>
      <c r="L42" s="141">
        <f t="shared" si="12"/>
        <v>0</v>
      </c>
      <c r="M42" s="141">
        <f t="shared" si="12"/>
        <v>0</v>
      </c>
      <c r="N42" s="141">
        <f t="shared" si="12"/>
        <v>0</v>
      </c>
      <c r="O42" s="141">
        <f t="shared" si="12"/>
        <v>0</v>
      </c>
      <c r="P42" s="78">
        <f t="shared" si="13"/>
        <v>0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5"/>
      <c r="AM42" s="55"/>
      <c r="AN42" s="55"/>
      <c r="AO42" s="55"/>
      <c r="AP42" s="95" t="str">
        <f>'Daily Spending Jan'!C34</f>
        <v>Phone - Cell</v>
      </c>
      <c r="AQ42" s="95">
        <f>'Daily Spending Jan'!AJ34</f>
        <v>0</v>
      </c>
      <c r="AR42" s="95">
        <f>'Daily Spending Feb'!AJ34</f>
        <v>0</v>
      </c>
      <c r="AS42" s="95">
        <f>'Daily Spending Mar'!AJ34</f>
        <v>0</v>
      </c>
      <c r="AT42" s="95">
        <f>'Daily Spending Apr'!AJ34</f>
        <v>0</v>
      </c>
      <c r="AU42" s="95">
        <f>'Daily Spending May'!AJ34</f>
        <v>0</v>
      </c>
      <c r="AV42" s="95">
        <f>'Daily Spending Jun'!AJ34</f>
        <v>0</v>
      </c>
      <c r="AW42" s="95">
        <f>'Daily Spending Jul'!AJ34</f>
        <v>0</v>
      </c>
      <c r="AX42" s="95">
        <f>'Daily Spending Aug'!AJ34</f>
        <v>0</v>
      </c>
      <c r="AY42" s="95">
        <f>'Daily Spending Sep'!AJ34</f>
        <v>0</v>
      </c>
      <c r="AZ42" s="95">
        <f>'Daily Spending Oct'!AJ34</f>
        <v>0</v>
      </c>
      <c r="BA42" s="95">
        <f>'Daily Spending Nov'!AJ34</f>
        <v>0</v>
      </c>
      <c r="BB42" s="95">
        <f>'Daily Spending Dec'!AJ34</f>
        <v>0</v>
      </c>
      <c r="BC42" s="55"/>
    </row>
    <row r="43" spans="1:55" ht="12.75">
      <c r="A43" s="72">
        <f t="shared" si="7"/>
        <v>36</v>
      </c>
      <c r="B43" s="94"/>
      <c r="C43" s="75" t="str">
        <f>IF(AI$26,'Budget By Month'!C42,'Quick Budget'!C42)</f>
        <v>Cable</v>
      </c>
      <c r="D43" s="141">
        <f t="shared" si="12"/>
        <v>0</v>
      </c>
      <c r="E43" s="141">
        <f t="shared" si="12"/>
        <v>0</v>
      </c>
      <c r="F43" s="141">
        <f t="shared" si="12"/>
        <v>0</v>
      </c>
      <c r="G43" s="141">
        <f t="shared" si="12"/>
        <v>0</v>
      </c>
      <c r="H43" s="141">
        <f t="shared" si="12"/>
        <v>0</v>
      </c>
      <c r="I43" s="141">
        <f t="shared" si="12"/>
        <v>0</v>
      </c>
      <c r="J43" s="141">
        <f t="shared" si="12"/>
        <v>0</v>
      </c>
      <c r="K43" s="141">
        <f t="shared" si="12"/>
        <v>0</v>
      </c>
      <c r="L43" s="141">
        <f t="shared" si="12"/>
        <v>0</v>
      </c>
      <c r="M43" s="141">
        <f t="shared" si="12"/>
        <v>0</v>
      </c>
      <c r="N43" s="141">
        <f t="shared" si="12"/>
        <v>0</v>
      </c>
      <c r="O43" s="141">
        <f t="shared" si="12"/>
        <v>0</v>
      </c>
      <c r="P43" s="78">
        <f t="shared" si="13"/>
        <v>0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5"/>
      <c r="AM43" s="55"/>
      <c r="AN43" s="55"/>
      <c r="AO43" s="55"/>
      <c r="AP43" s="95" t="str">
        <f>'Daily Spending Jan'!C35</f>
        <v>Cable</v>
      </c>
      <c r="AQ43" s="95">
        <f>'Daily Spending Jan'!AJ35</f>
        <v>0</v>
      </c>
      <c r="AR43" s="95">
        <f>'Daily Spending Feb'!AJ35</f>
        <v>0</v>
      </c>
      <c r="AS43" s="95">
        <f>'Daily Spending Mar'!AJ35</f>
        <v>0</v>
      </c>
      <c r="AT43" s="95">
        <f>'Daily Spending Apr'!AJ35</f>
        <v>0</v>
      </c>
      <c r="AU43" s="95">
        <f>'Daily Spending May'!AJ35</f>
        <v>0</v>
      </c>
      <c r="AV43" s="95">
        <f>'Daily Spending Jun'!AJ35</f>
        <v>0</v>
      </c>
      <c r="AW43" s="95">
        <f>'Daily Spending Jul'!AJ35</f>
        <v>0</v>
      </c>
      <c r="AX43" s="95">
        <f>'Daily Spending Aug'!AJ35</f>
        <v>0</v>
      </c>
      <c r="AY43" s="95">
        <f>'Daily Spending Sep'!AJ35</f>
        <v>0</v>
      </c>
      <c r="AZ43" s="95">
        <f>'Daily Spending Oct'!AJ35</f>
        <v>0</v>
      </c>
      <c r="BA43" s="95">
        <f>'Daily Spending Nov'!AJ35</f>
        <v>0</v>
      </c>
      <c r="BB43" s="95">
        <f>'Daily Spending Dec'!AJ35</f>
        <v>0</v>
      </c>
      <c r="BC43" s="55"/>
    </row>
    <row r="44" spans="1:55" ht="12.75">
      <c r="A44" s="72">
        <f t="shared" si="7"/>
        <v>37</v>
      </c>
      <c r="B44" s="94"/>
      <c r="C44" s="75" t="str">
        <f>IF(AI$26,'Budget By Month'!C43,'Quick Budget'!C43)</f>
        <v>Gas</v>
      </c>
      <c r="D44" s="141">
        <f t="shared" si="12"/>
        <v>0</v>
      </c>
      <c r="E44" s="141">
        <f t="shared" si="12"/>
        <v>0</v>
      </c>
      <c r="F44" s="141">
        <f t="shared" si="12"/>
        <v>0</v>
      </c>
      <c r="G44" s="141">
        <f t="shared" si="12"/>
        <v>0</v>
      </c>
      <c r="H44" s="141">
        <f t="shared" si="12"/>
        <v>0</v>
      </c>
      <c r="I44" s="141">
        <f t="shared" si="12"/>
        <v>0</v>
      </c>
      <c r="J44" s="141">
        <f t="shared" si="12"/>
        <v>0</v>
      </c>
      <c r="K44" s="141">
        <f t="shared" si="12"/>
        <v>0</v>
      </c>
      <c r="L44" s="141">
        <f t="shared" si="12"/>
        <v>0</v>
      </c>
      <c r="M44" s="141">
        <f t="shared" si="12"/>
        <v>0</v>
      </c>
      <c r="N44" s="141">
        <f t="shared" si="12"/>
        <v>0</v>
      </c>
      <c r="O44" s="141">
        <f t="shared" si="12"/>
        <v>0</v>
      </c>
      <c r="P44" s="78">
        <f t="shared" si="13"/>
        <v>0</v>
      </c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5"/>
      <c r="AM44" s="55"/>
      <c r="AN44" s="55"/>
      <c r="AO44" s="55"/>
      <c r="AP44" s="95" t="str">
        <f>'Daily Spending Jan'!C36</f>
        <v>Gas</v>
      </c>
      <c r="AQ44" s="95">
        <f>'Daily Spending Jan'!AJ36</f>
        <v>0</v>
      </c>
      <c r="AR44" s="95">
        <f>'Daily Spending Feb'!AJ36</f>
        <v>0</v>
      </c>
      <c r="AS44" s="95">
        <f>'Daily Spending Mar'!AJ36</f>
        <v>0</v>
      </c>
      <c r="AT44" s="95">
        <f>'Daily Spending Apr'!AJ36</f>
        <v>0</v>
      </c>
      <c r="AU44" s="95">
        <f>'Daily Spending May'!AJ36</f>
        <v>0</v>
      </c>
      <c r="AV44" s="95">
        <f>'Daily Spending Jun'!AJ36</f>
        <v>0</v>
      </c>
      <c r="AW44" s="95">
        <f>'Daily Spending Jul'!AJ36</f>
        <v>0</v>
      </c>
      <c r="AX44" s="95">
        <f>'Daily Spending Aug'!AJ36</f>
        <v>0</v>
      </c>
      <c r="AY44" s="95">
        <f>'Daily Spending Sep'!AJ36</f>
        <v>0</v>
      </c>
      <c r="AZ44" s="95">
        <f>'Daily Spending Oct'!AJ36</f>
        <v>0</v>
      </c>
      <c r="BA44" s="95">
        <f>'Daily Spending Nov'!AJ36</f>
        <v>0</v>
      </c>
      <c r="BB44" s="95">
        <f>'Daily Spending Dec'!AJ36</f>
        <v>0</v>
      </c>
      <c r="BC44" s="55"/>
    </row>
    <row r="45" spans="1:55" ht="12.75">
      <c r="A45" s="72">
        <f t="shared" si="7"/>
        <v>38</v>
      </c>
      <c r="B45" s="94"/>
      <c r="C45" s="75" t="str">
        <f>IF(AI$26,'Budget By Month'!C44,'Quick Budget'!C44)</f>
        <v>Water</v>
      </c>
      <c r="D45" s="141">
        <f t="shared" si="12"/>
        <v>0</v>
      </c>
      <c r="E45" s="141">
        <f t="shared" si="12"/>
        <v>0</v>
      </c>
      <c r="F45" s="141">
        <f t="shared" si="12"/>
        <v>0</v>
      </c>
      <c r="G45" s="141">
        <f t="shared" si="12"/>
        <v>0</v>
      </c>
      <c r="H45" s="141">
        <f t="shared" si="12"/>
        <v>0</v>
      </c>
      <c r="I45" s="141">
        <f t="shared" si="12"/>
        <v>0</v>
      </c>
      <c r="J45" s="141">
        <f t="shared" si="12"/>
        <v>0</v>
      </c>
      <c r="K45" s="141">
        <f t="shared" si="12"/>
        <v>0</v>
      </c>
      <c r="L45" s="141">
        <f t="shared" si="12"/>
        <v>0</v>
      </c>
      <c r="M45" s="141">
        <f t="shared" si="12"/>
        <v>0</v>
      </c>
      <c r="N45" s="141">
        <f t="shared" si="12"/>
        <v>0</v>
      </c>
      <c r="O45" s="141">
        <f t="shared" si="12"/>
        <v>0</v>
      </c>
      <c r="P45" s="78">
        <f t="shared" si="13"/>
        <v>0</v>
      </c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5"/>
      <c r="AM45" s="55"/>
      <c r="AN45" s="55"/>
      <c r="AO45" s="55"/>
      <c r="AP45" s="95" t="str">
        <f>'Daily Spending Jan'!C37</f>
        <v>Water</v>
      </c>
      <c r="AQ45" s="95">
        <f>'Daily Spending Jan'!AJ37</f>
        <v>0</v>
      </c>
      <c r="AR45" s="95">
        <f>'Daily Spending Feb'!AJ37</f>
        <v>0</v>
      </c>
      <c r="AS45" s="95">
        <f>'Daily Spending Mar'!AJ37</f>
        <v>0</v>
      </c>
      <c r="AT45" s="95">
        <f>'Daily Spending Apr'!AJ37</f>
        <v>0</v>
      </c>
      <c r="AU45" s="95">
        <f>'Daily Spending May'!AJ37</f>
        <v>0</v>
      </c>
      <c r="AV45" s="95">
        <f>'Daily Spending Jun'!AJ37</f>
        <v>0</v>
      </c>
      <c r="AW45" s="95">
        <f>'Daily Spending Jul'!AJ37</f>
        <v>0</v>
      </c>
      <c r="AX45" s="95">
        <f>'Daily Spending Aug'!AJ37</f>
        <v>0</v>
      </c>
      <c r="AY45" s="95">
        <f>'Daily Spending Sep'!AJ37</f>
        <v>0</v>
      </c>
      <c r="AZ45" s="95">
        <f>'Daily Spending Oct'!AJ37</f>
        <v>0</v>
      </c>
      <c r="BA45" s="95">
        <f>'Daily Spending Nov'!AJ37</f>
        <v>0</v>
      </c>
      <c r="BB45" s="95">
        <f>'Daily Spending Dec'!AJ37</f>
        <v>0</v>
      </c>
      <c r="BC45" s="55"/>
    </row>
    <row r="46" spans="1:55" ht="12.75">
      <c r="A46" s="72">
        <f t="shared" si="7"/>
        <v>39</v>
      </c>
      <c r="B46" s="94"/>
      <c r="C46" s="75" t="str">
        <f>IF(AI$26,'Budget By Month'!C45,'Quick Budget'!C45)</f>
        <v>Electricity</v>
      </c>
      <c r="D46" s="141">
        <f t="shared" si="12"/>
        <v>0</v>
      </c>
      <c r="E46" s="141">
        <f t="shared" si="12"/>
        <v>0</v>
      </c>
      <c r="F46" s="141">
        <f t="shared" si="12"/>
        <v>0</v>
      </c>
      <c r="G46" s="141">
        <f t="shared" si="12"/>
        <v>0</v>
      </c>
      <c r="H46" s="141">
        <f t="shared" si="12"/>
        <v>0</v>
      </c>
      <c r="I46" s="141">
        <f t="shared" si="12"/>
        <v>0</v>
      </c>
      <c r="J46" s="141">
        <f t="shared" si="12"/>
        <v>0</v>
      </c>
      <c r="K46" s="141">
        <f t="shared" si="12"/>
        <v>0</v>
      </c>
      <c r="L46" s="141">
        <f t="shared" si="12"/>
        <v>0</v>
      </c>
      <c r="M46" s="141">
        <f t="shared" si="12"/>
        <v>0</v>
      </c>
      <c r="N46" s="141">
        <f t="shared" si="12"/>
        <v>0</v>
      </c>
      <c r="O46" s="141">
        <f t="shared" si="12"/>
        <v>0</v>
      </c>
      <c r="P46" s="78">
        <f t="shared" si="13"/>
        <v>0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5"/>
      <c r="AM46" s="55"/>
      <c r="AN46" s="55"/>
      <c r="AO46" s="55"/>
      <c r="AP46" s="95" t="str">
        <f>'Daily Spending Jan'!C38</f>
        <v>Electricity</v>
      </c>
      <c r="AQ46" s="95">
        <f>'Daily Spending Jan'!AJ38</f>
        <v>0</v>
      </c>
      <c r="AR46" s="95">
        <f>'Daily Spending Feb'!AJ38</f>
        <v>0</v>
      </c>
      <c r="AS46" s="95">
        <f>'Daily Spending Mar'!AJ38</f>
        <v>0</v>
      </c>
      <c r="AT46" s="95">
        <f>'Daily Spending Apr'!AJ38</f>
        <v>0</v>
      </c>
      <c r="AU46" s="95">
        <f>'Daily Spending May'!AJ38</f>
        <v>0</v>
      </c>
      <c r="AV46" s="95">
        <f>'Daily Spending Jun'!AJ38</f>
        <v>0</v>
      </c>
      <c r="AW46" s="95">
        <f>'Daily Spending Jul'!AJ38</f>
        <v>0</v>
      </c>
      <c r="AX46" s="95">
        <f>'Daily Spending Aug'!AJ38</f>
        <v>0</v>
      </c>
      <c r="AY46" s="95">
        <f>'Daily Spending Sep'!AJ38</f>
        <v>0</v>
      </c>
      <c r="AZ46" s="95">
        <f>'Daily Spending Oct'!AJ38</f>
        <v>0</v>
      </c>
      <c r="BA46" s="95">
        <f>'Daily Spending Nov'!AJ38</f>
        <v>0</v>
      </c>
      <c r="BB46" s="95">
        <f>'Daily Spending Dec'!AJ38</f>
        <v>0</v>
      </c>
      <c r="BC46" s="55"/>
    </row>
    <row r="47" spans="1:55" ht="12.75">
      <c r="A47" s="72">
        <f t="shared" si="7"/>
        <v>40</v>
      </c>
      <c r="B47" s="94"/>
      <c r="C47" s="75" t="str">
        <f>IF(AI$26,'Budget By Month'!C46,'Quick Budget'!C46)</f>
        <v>Internet</v>
      </c>
      <c r="D47" s="141">
        <f t="shared" si="12"/>
        <v>0</v>
      </c>
      <c r="E47" s="141">
        <f t="shared" si="12"/>
        <v>0</v>
      </c>
      <c r="F47" s="141">
        <f t="shared" si="12"/>
        <v>0</v>
      </c>
      <c r="G47" s="141">
        <f t="shared" si="12"/>
        <v>0</v>
      </c>
      <c r="H47" s="141">
        <f t="shared" si="12"/>
        <v>0</v>
      </c>
      <c r="I47" s="141">
        <f t="shared" si="12"/>
        <v>0</v>
      </c>
      <c r="J47" s="141">
        <f t="shared" si="12"/>
        <v>0</v>
      </c>
      <c r="K47" s="141">
        <f t="shared" si="12"/>
        <v>0</v>
      </c>
      <c r="L47" s="141">
        <f t="shared" si="12"/>
        <v>0</v>
      </c>
      <c r="M47" s="141">
        <f t="shared" si="12"/>
        <v>0</v>
      </c>
      <c r="N47" s="141">
        <f t="shared" si="12"/>
        <v>0</v>
      </c>
      <c r="O47" s="141">
        <f t="shared" si="12"/>
        <v>0</v>
      </c>
      <c r="P47" s="78">
        <f t="shared" si="13"/>
        <v>0</v>
      </c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5"/>
      <c r="AM47" s="55"/>
      <c r="AN47" s="55"/>
      <c r="AO47" s="55"/>
      <c r="AP47" s="95" t="str">
        <f>'Daily Spending Jan'!C39</f>
        <v>Internet</v>
      </c>
      <c r="AQ47" s="95">
        <f>'Daily Spending Jan'!AJ39</f>
        <v>0</v>
      </c>
      <c r="AR47" s="95">
        <f>'Daily Spending Feb'!AJ39</f>
        <v>0</v>
      </c>
      <c r="AS47" s="95">
        <f>'Daily Spending Mar'!AJ39</f>
        <v>0</v>
      </c>
      <c r="AT47" s="95">
        <f>'Daily Spending Apr'!AJ39</f>
        <v>0</v>
      </c>
      <c r="AU47" s="95">
        <f>'Daily Spending May'!AJ39</f>
        <v>0</v>
      </c>
      <c r="AV47" s="95">
        <f>'Daily Spending Jun'!AJ39</f>
        <v>0</v>
      </c>
      <c r="AW47" s="95">
        <f>'Daily Spending Jul'!AJ39</f>
        <v>0</v>
      </c>
      <c r="AX47" s="95">
        <f>'Daily Spending Aug'!AJ39</f>
        <v>0</v>
      </c>
      <c r="AY47" s="95">
        <f>'Daily Spending Sep'!AJ39</f>
        <v>0</v>
      </c>
      <c r="AZ47" s="95">
        <f>'Daily Spending Oct'!AJ39</f>
        <v>0</v>
      </c>
      <c r="BA47" s="95">
        <f>'Daily Spending Nov'!AJ39</f>
        <v>0</v>
      </c>
      <c r="BB47" s="95">
        <f>'Daily Spending Dec'!AJ39</f>
        <v>0</v>
      </c>
      <c r="BC47" s="55"/>
    </row>
    <row r="48" spans="1:55" ht="12.75">
      <c r="A48" s="72">
        <f t="shared" si="7"/>
        <v>41</v>
      </c>
      <c r="B48" s="94"/>
      <c r="C48" s="75" t="str">
        <f>IF(AI$26,'Budget By Month'!C47,'Quick Budget'!C47)</f>
        <v>Other</v>
      </c>
      <c r="D48" s="141">
        <f t="shared" si="12"/>
        <v>0</v>
      </c>
      <c r="E48" s="141">
        <f t="shared" si="12"/>
        <v>0</v>
      </c>
      <c r="F48" s="141">
        <f t="shared" si="12"/>
        <v>0</v>
      </c>
      <c r="G48" s="141">
        <f t="shared" si="12"/>
        <v>0</v>
      </c>
      <c r="H48" s="141">
        <f t="shared" si="12"/>
        <v>0</v>
      </c>
      <c r="I48" s="141">
        <f t="shared" si="12"/>
        <v>0</v>
      </c>
      <c r="J48" s="141">
        <f t="shared" si="12"/>
        <v>0</v>
      </c>
      <c r="K48" s="141">
        <f t="shared" si="12"/>
        <v>0</v>
      </c>
      <c r="L48" s="141">
        <f t="shared" si="12"/>
        <v>0</v>
      </c>
      <c r="M48" s="141">
        <f t="shared" si="12"/>
        <v>0</v>
      </c>
      <c r="N48" s="141">
        <f t="shared" si="12"/>
        <v>0</v>
      </c>
      <c r="O48" s="141">
        <f t="shared" si="12"/>
        <v>0</v>
      </c>
      <c r="P48" s="78">
        <f t="shared" si="13"/>
        <v>0</v>
      </c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5"/>
      <c r="AM48" s="55"/>
      <c r="AN48" s="55"/>
      <c r="AO48" s="55"/>
      <c r="AP48" s="95" t="str">
        <f>'Daily Spending Jan'!C40</f>
        <v>Other</v>
      </c>
      <c r="AQ48" s="95">
        <f>'Daily Spending Jan'!AJ40</f>
        <v>0</v>
      </c>
      <c r="AR48" s="95">
        <f>'Daily Spending Feb'!AJ40</f>
        <v>0</v>
      </c>
      <c r="AS48" s="95">
        <f>'Daily Spending Mar'!AJ40</f>
        <v>0</v>
      </c>
      <c r="AT48" s="95">
        <f>'Daily Spending Apr'!AJ40</f>
        <v>0</v>
      </c>
      <c r="AU48" s="95">
        <f>'Daily Spending May'!AJ40</f>
        <v>0</v>
      </c>
      <c r="AV48" s="95">
        <f>'Daily Spending Jun'!AJ40</f>
        <v>0</v>
      </c>
      <c r="AW48" s="95">
        <f>'Daily Spending Jul'!AJ40</f>
        <v>0</v>
      </c>
      <c r="AX48" s="95">
        <f>'Daily Spending Aug'!AJ40</f>
        <v>0</v>
      </c>
      <c r="AY48" s="95">
        <f>'Daily Spending Sep'!AJ40</f>
        <v>0</v>
      </c>
      <c r="AZ48" s="95">
        <f>'Daily Spending Oct'!AJ40</f>
        <v>0</v>
      </c>
      <c r="BA48" s="95">
        <f>'Daily Spending Nov'!AJ40</f>
        <v>0</v>
      </c>
      <c r="BB48" s="95">
        <f>'Daily Spending Dec'!AJ40</f>
        <v>0</v>
      </c>
      <c r="BC48" s="55"/>
    </row>
    <row r="49" spans="1:55" ht="12.75">
      <c r="A49" s="72">
        <f t="shared" si="7"/>
        <v>42</v>
      </c>
      <c r="B49" s="94"/>
      <c r="C49" s="75" t="str">
        <f>IF(AI$26,'Budget By Month'!C48,'Quick Budget'!C48)</f>
        <v>Other</v>
      </c>
      <c r="D49" s="141">
        <f t="shared" si="12"/>
        <v>0</v>
      </c>
      <c r="E49" s="141">
        <f t="shared" si="12"/>
        <v>0</v>
      </c>
      <c r="F49" s="141">
        <f t="shared" si="12"/>
        <v>0</v>
      </c>
      <c r="G49" s="141">
        <f t="shared" si="12"/>
        <v>0</v>
      </c>
      <c r="H49" s="141">
        <f t="shared" si="12"/>
        <v>0</v>
      </c>
      <c r="I49" s="141">
        <f t="shared" si="12"/>
        <v>0</v>
      </c>
      <c r="J49" s="141">
        <f t="shared" si="12"/>
        <v>0</v>
      </c>
      <c r="K49" s="141">
        <f t="shared" si="12"/>
        <v>0</v>
      </c>
      <c r="L49" s="141">
        <f t="shared" si="12"/>
        <v>0</v>
      </c>
      <c r="M49" s="141">
        <f t="shared" si="12"/>
        <v>0</v>
      </c>
      <c r="N49" s="141">
        <f t="shared" si="12"/>
        <v>0</v>
      </c>
      <c r="O49" s="141">
        <f t="shared" si="12"/>
        <v>0</v>
      </c>
      <c r="P49" s="78">
        <f t="shared" si="13"/>
        <v>0</v>
      </c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5"/>
      <c r="AM49" s="55"/>
      <c r="AN49" s="55"/>
      <c r="AO49" s="55"/>
      <c r="AP49" s="95" t="str">
        <f>'Daily Spending Jan'!C41</f>
        <v>Other</v>
      </c>
      <c r="AQ49" s="95">
        <f>'Daily Spending Jan'!AJ41</f>
        <v>0</v>
      </c>
      <c r="AR49" s="95">
        <f>'Daily Spending Feb'!AJ41</f>
        <v>0</v>
      </c>
      <c r="AS49" s="95">
        <f>'Daily Spending Mar'!AJ41</f>
        <v>0</v>
      </c>
      <c r="AT49" s="95">
        <f>'Daily Spending Apr'!AJ41</f>
        <v>0</v>
      </c>
      <c r="AU49" s="95">
        <f>'Daily Spending May'!AJ41</f>
        <v>0</v>
      </c>
      <c r="AV49" s="95">
        <f>'Daily Spending Jun'!AJ41</f>
        <v>0</v>
      </c>
      <c r="AW49" s="95">
        <f>'Daily Spending Jul'!AJ41</f>
        <v>0</v>
      </c>
      <c r="AX49" s="95">
        <f>'Daily Spending Aug'!AJ41</f>
        <v>0</v>
      </c>
      <c r="AY49" s="95">
        <f>'Daily Spending Sep'!AJ41</f>
        <v>0</v>
      </c>
      <c r="AZ49" s="95">
        <f>'Daily Spending Oct'!AJ41</f>
        <v>0</v>
      </c>
      <c r="BA49" s="95">
        <f>'Daily Spending Nov'!AJ41</f>
        <v>0</v>
      </c>
      <c r="BB49" s="95">
        <f>'Daily Spending Dec'!AJ41</f>
        <v>0</v>
      </c>
      <c r="BC49" s="55"/>
    </row>
    <row r="50" spans="1:55" ht="12.75">
      <c r="A50" s="72">
        <f t="shared" si="7"/>
        <v>43</v>
      </c>
      <c r="B50" s="9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101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5"/>
      <c r="AM50" s="55"/>
      <c r="AN50" s="55"/>
      <c r="AO50" s="55"/>
      <c r="AP50" s="95">
        <f>'Daily Spending Jan'!C42</f>
        <v>0</v>
      </c>
      <c r="AQ50" s="95">
        <f>'Daily Spending Jan'!AJ42</f>
        <v>0</v>
      </c>
      <c r="AR50" s="95">
        <f>'Daily Spending Feb'!AJ42</f>
        <v>0</v>
      </c>
      <c r="AS50" s="95">
        <f>'Daily Spending Mar'!AJ42</f>
        <v>0</v>
      </c>
      <c r="AT50" s="95">
        <f>'Daily Spending Apr'!AJ42</f>
        <v>0</v>
      </c>
      <c r="AU50" s="95">
        <f>'Daily Spending May'!AJ42</f>
        <v>0</v>
      </c>
      <c r="AV50" s="95">
        <f>'Daily Spending Jun'!AJ42</f>
        <v>0</v>
      </c>
      <c r="AW50" s="95">
        <f>'Daily Spending Jul'!AJ42</f>
        <v>0</v>
      </c>
      <c r="AX50" s="95">
        <f>'Daily Spending Aug'!AJ42</f>
        <v>0</v>
      </c>
      <c r="AY50" s="95">
        <f>'Daily Spending Sep'!AJ42</f>
        <v>0</v>
      </c>
      <c r="AZ50" s="95">
        <f>'Daily Spending Oct'!AJ42</f>
        <v>0</v>
      </c>
      <c r="BA50" s="95">
        <f>'Daily Spending Nov'!AJ42</f>
        <v>0</v>
      </c>
      <c r="BB50" s="95">
        <f>'Daily Spending Dec'!AJ42</f>
        <v>0</v>
      </c>
      <c r="BC50" s="55"/>
    </row>
    <row r="51" spans="1:55" ht="12.75">
      <c r="A51" s="72">
        <f t="shared" si="7"/>
        <v>44</v>
      </c>
      <c r="B51" s="94" t="str">
        <f>IF(AI59,'Budget By Month'!B50,'Quick Budget'!B50)</f>
        <v>Health</v>
      </c>
      <c r="C51" s="75"/>
      <c r="D51" s="92">
        <f>SUM(D52:D58)</f>
        <v>0</v>
      </c>
      <c r="E51" s="92">
        <f>SUM(E52:E58)</f>
        <v>0</v>
      </c>
      <c r="F51" s="92">
        <f>SUM(F52:F58)</f>
        <v>0</v>
      </c>
      <c r="G51" s="92">
        <f aca="true" t="shared" si="14" ref="G51:P51">SUM(G52:G58)</f>
        <v>0</v>
      </c>
      <c r="H51" s="92">
        <f t="shared" si="14"/>
        <v>0</v>
      </c>
      <c r="I51" s="92">
        <f t="shared" si="14"/>
        <v>0</v>
      </c>
      <c r="J51" s="92">
        <f t="shared" si="14"/>
        <v>0</v>
      </c>
      <c r="K51" s="92">
        <f t="shared" si="14"/>
        <v>0</v>
      </c>
      <c r="L51" s="92">
        <f t="shared" si="14"/>
        <v>0</v>
      </c>
      <c r="M51" s="92">
        <f t="shared" si="14"/>
        <v>0</v>
      </c>
      <c r="N51" s="92">
        <f t="shared" si="14"/>
        <v>0</v>
      </c>
      <c r="O51" s="92">
        <f t="shared" si="14"/>
        <v>0</v>
      </c>
      <c r="P51" s="93">
        <f t="shared" si="14"/>
        <v>0</v>
      </c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5"/>
      <c r="AM51" s="55"/>
      <c r="AN51" s="55"/>
      <c r="AO51" s="55"/>
      <c r="AP51" s="95">
        <f>'Daily Spending Jan'!C43</f>
        <v>0</v>
      </c>
      <c r="AQ51" s="95">
        <f>'Daily Spending Jan'!AJ43</f>
        <v>0</v>
      </c>
      <c r="AR51" s="95">
        <f>'Daily Spending Feb'!AJ43</f>
        <v>0</v>
      </c>
      <c r="AS51" s="95">
        <f>'Daily Spending Mar'!AJ43</f>
        <v>0</v>
      </c>
      <c r="AT51" s="95">
        <f>'Daily Spending Apr'!AJ43</f>
        <v>0</v>
      </c>
      <c r="AU51" s="95">
        <f>'Daily Spending May'!AJ43</f>
        <v>0</v>
      </c>
      <c r="AV51" s="95">
        <f>'Daily Spending Jun'!AJ43</f>
        <v>0</v>
      </c>
      <c r="AW51" s="95">
        <f>'Daily Spending Jul'!AJ43</f>
        <v>0</v>
      </c>
      <c r="AX51" s="95">
        <f>'Daily Spending Aug'!AJ43</f>
        <v>0</v>
      </c>
      <c r="AY51" s="95">
        <f>'Daily Spending Sep'!AJ43</f>
        <v>0</v>
      </c>
      <c r="AZ51" s="95">
        <f>'Daily Spending Oct'!AJ43</f>
        <v>0</v>
      </c>
      <c r="BA51" s="95">
        <f>'Daily Spending Nov'!AJ43</f>
        <v>0</v>
      </c>
      <c r="BB51" s="95">
        <f>'Daily Spending Dec'!AJ43</f>
        <v>0</v>
      </c>
      <c r="BC51" s="55"/>
    </row>
    <row r="52" spans="1:55" ht="12.75">
      <c r="A52" s="72">
        <f t="shared" si="7"/>
        <v>45</v>
      </c>
      <c r="B52" s="94"/>
      <c r="C52" s="75" t="str">
        <f>IF(AI$26,'Budget By Month'!C51,'Quick Budget'!C51)</f>
        <v>Dental</v>
      </c>
      <c r="D52" s="141">
        <f aca="true" t="shared" si="15" ref="D52:O58">HLOOKUP(D$7,DAILYTRACKING,$A52-10,FALSE)</f>
        <v>0</v>
      </c>
      <c r="E52" s="141">
        <f t="shared" si="15"/>
        <v>0</v>
      </c>
      <c r="F52" s="141">
        <f t="shared" si="15"/>
        <v>0</v>
      </c>
      <c r="G52" s="141">
        <f t="shared" si="15"/>
        <v>0</v>
      </c>
      <c r="H52" s="141">
        <f t="shared" si="15"/>
        <v>0</v>
      </c>
      <c r="I52" s="141">
        <f t="shared" si="15"/>
        <v>0</v>
      </c>
      <c r="J52" s="141">
        <f t="shared" si="15"/>
        <v>0</v>
      </c>
      <c r="K52" s="141">
        <f t="shared" si="15"/>
        <v>0</v>
      </c>
      <c r="L52" s="141">
        <f t="shared" si="15"/>
        <v>0</v>
      </c>
      <c r="M52" s="141">
        <f t="shared" si="15"/>
        <v>0</v>
      </c>
      <c r="N52" s="141">
        <f t="shared" si="15"/>
        <v>0</v>
      </c>
      <c r="O52" s="141">
        <f t="shared" si="15"/>
        <v>0</v>
      </c>
      <c r="P52" s="78">
        <f aca="true" t="shared" si="16" ref="P52:P58">SUM(D52:O52)</f>
        <v>0</v>
      </c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5"/>
      <c r="AM52" s="55"/>
      <c r="AN52" s="55"/>
      <c r="AO52" s="55"/>
      <c r="AP52" s="95" t="str">
        <f>'Daily Spending Jan'!C44</f>
        <v>Dental</v>
      </c>
      <c r="AQ52" s="95">
        <f>'Daily Spending Jan'!AJ44</f>
        <v>0</v>
      </c>
      <c r="AR52" s="95">
        <f>'Daily Spending Feb'!AJ44</f>
        <v>0</v>
      </c>
      <c r="AS52" s="95">
        <f>'Daily Spending Mar'!AJ44</f>
        <v>0</v>
      </c>
      <c r="AT52" s="95">
        <f>'Daily Spending Apr'!AJ44</f>
        <v>0</v>
      </c>
      <c r="AU52" s="95">
        <f>'Daily Spending May'!AJ44</f>
        <v>0</v>
      </c>
      <c r="AV52" s="95">
        <f>'Daily Spending Jun'!AJ44</f>
        <v>0</v>
      </c>
      <c r="AW52" s="95">
        <f>'Daily Spending Jul'!AJ44</f>
        <v>0</v>
      </c>
      <c r="AX52" s="95">
        <f>'Daily Spending Aug'!AJ44</f>
        <v>0</v>
      </c>
      <c r="AY52" s="95">
        <f>'Daily Spending Sep'!AJ44</f>
        <v>0</v>
      </c>
      <c r="AZ52" s="95">
        <f>'Daily Spending Oct'!AJ44</f>
        <v>0</v>
      </c>
      <c r="BA52" s="95">
        <f>'Daily Spending Nov'!AJ44</f>
        <v>0</v>
      </c>
      <c r="BB52" s="95">
        <f>'Daily Spending Dec'!AJ44</f>
        <v>0</v>
      </c>
      <c r="BC52" s="55"/>
    </row>
    <row r="53" spans="1:55" ht="12.75">
      <c r="A53" s="72">
        <f t="shared" si="7"/>
        <v>46</v>
      </c>
      <c r="B53" s="94"/>
      <c r="C53" s="75" t="str">
        <f>IF(AI$26,'Budget By Month'!C52,'Quick Budget'!C52)</f>
        <v>Medical</v>
      </c>
      <c r="D53" s="141">
        <f t="shared" si="15"/>
        <v>0</v>
      </c>
      <c r="E53" s="141">
        <f t="shared" si="15"/>
        <v>0</v>
      </c>
      <c r="F53" s="141">
        <f t="shared" si="15"/>
        <v>0</v>
      </c>
      <c r="G53" s="141">
        <f t="shared" si="15"/>
        <v>0</v>
      </c>
      <c r="H53" s="141">
        <f t="shared" si="15"/>
        <v>0</v>
      </c>
      <c r="I53" s="141">
        <f t="shared" si="15"/>
        <v>0</v>
      </c>
      <c r="J53" s="141">
        <f t="shared" si="15"/>
        <v>0</v>
      </c>
      <c r="K53" s="141">
        <f t="shared" si="15"/>
        <v>0</v>
      </c>
      <c r="L53" s="141">
        <f t="shared" si="15"/>
        <v>0</v>
      </c>
      <c r="M53" s="141">
        <f t="shared" si="15"/>
        <v>0</v>
      </c>
      <c r="N53" s="141">
        <f t="shared" si="15"/>
        <v>0</v>
      </c>
      <c r="O53" s="141">
        <f t="shared" si="15"/>
        <v>0</v>
      </c>
      <c r="P53" s="78">
        <f t="shared" si="16"/>
        <v>0</v>
      </c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5"/>
      <c r="AM53" s="55"/>
      <c r="AN53" s="55"/>
      <c r="AO53" s="55"/>
      <c r="AP53" s="95" t="str">
        <f>'Daily Spending Jan'!C45</f>
        <v>Medical</v>
      </c>
      <c r="AQ53" s="95">
        <f>'Daily Spending Jan'!AJ45</f>
        <v>0</v>
      </c>
      <c r="AR53" s="95">
        <f>'Daily Spending Feb'!AJ45</f>
        <v>0</v>
      </c>
      <c r="AS53" s="95">
        <f>'Daily Spending Mar'!AJ45</f>
        <v>0</v>
      </c>
      <c r="AT53" s="95">
        <f>'Daily Spending Apr'!AJ45</f>
        <v>0</v>
      </c>
      <c r="AU53" s="95">
        <f>'Daily Spending May'!AJ45</f>
        <v>0</v>
      </c>
      <c r="AV53" s="95">
        <f>'Daily Spending Jun'!AJ45</f>
        <v>0</v>
      </c>
      <c r="AW53" s="95">
        <f>'Daily Spending Jul'!AJ45</f>
        <v>0</v>
      </c>
      <c r="AX53" s="95">
        <f>'Daily Spending Aug'!AJ45</f>
        <v>0</v>
      </c>
      <c r="AY53" s="95">
        <f>'Daily Spending Sep'!AJ45</f>
        <v>0</v>
      </c>
      <c r="AZ53" s="95">
        <f>'Daily Spending Oct'!AJ45</f>
        <v>0</v>
      </c>
      <c r="BA53" s="95">
        <f>'Daily Spending Nov'!AJ45</f>
        <v>0</v>
      </c>
      <c r="BB53" s="95">
        <f>'Daily Spending Dec'!AJ45</f>
        <v>0</v>
      </c>
      <c r="BC53" s="55"/>
    </row>
    <row r="54" spans="1:55" ht="12.75">
      <c r="A54" s="72">
        <f t="shared" si="7"/>
        <v>47</v>
      </c>
      <c r="B54" s="94"/>
      <c r="C54" s="75" t="str">
        <f>IF(AI$26,'Budget By Month'!C53,'Quick Budget'!C53)</f>
        <v>Medication</v>
      </c>
      <c r="D54" s="141">
        <f t="shared" si="15"/>
        <v>0</v>
      </c>
      <c r="E54" s="141">
        <f t="shared" si="15"/>
        <v>0</v>
      </c>
      <c r="F54" s="141">
        <f t="shared" si="15"/>
        <v>0</v>
      </c>
      <c r="G54" s="141">
        <f t="shared" si="15"/>
        <v>0</v>
      </c>
      <c r="H54" s="141">
        <f t="shared" si="15"/>
        <v>0</v>
      </c>
      <c r="I54" s="141">
        <f t="shared" si="15"/>
        <v>0</v>
      </c>
      <c r="J54" s="141">
        <f t="shared" si="15"/>
        <v>0</v>
      </c>
      <c r="K54" s="141">
        <f t="shared" si="15"/>
        <v>0</v>
      </c>
      <c r="L54" s="141">
        <f t="shared" si="15"/>
        <v>0</v>
      </c>
      <c r="M54" s="141">
        <f t="shared" si="15"/>
        <v>0</v>
      </c>
      <c r="N54" s="141">
        <f t="shared" si="15"/>
        <v>0</v>
      </c>
      <c r="O54" s="141">
        <f t="shared" si="15"/>
        <v>0</v>
      </c>
      <c r="P54" s="78">
        <f t="shared" si="16"/>
        <v>0</v>
      </c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5"/>
      <c r="AM54" s="55"/>
      <c r="AN54" s="55"/>
      <c r="AO54" s="55"/>
      <c r="AP54" s="95" t="str">
        <f>'Daily Spending Jan'!C46</f>
        <v>Medication</v>
      </c>
      <c r="AQ54" s="95">
        <f>'Daily Spending Jan'!AJ46</f>
        <v>0</v>
      </c>
      <c r="AR54" s="95">
        <f>'Daily Spending Feb'!AJ46</f>
        <v>0</v>
      </c>
      <c r="AS54" s="95">
        <f>'Daily Spending Mar'!AJ46</f>
        <v>0</v>
      </c>
      <c r="AT54" s="95">
        <f>'Daily Spending Apr'!AJ46</f>
        <v>0</v>
      </c>
      <c r="AU54" s="95">
        <f>'Daily Spending May'!AJ46</f>
        <v>0</v>
      </c>
      <c r="AV54" s="95">
        <f>'Daily Spending Jun'!AJ46</f>
        <v>0</v>
      </c>
      <c r="AW54" s="95">
        <f>'Daily Spending Jul'!AJ46</f>
        <v>0</v>
      </c>
      <c r="AX54" s="95">
        <f>'Daily Spending Aug'!AJ46</f>
        <v>0</v>
      </c>
      <c r="AY54" s="95">
        <f>'Daily Spending Sep'!AJ46</f>
        <v>0</v>
      </c>
      <c r="AZ54" s="95">
        <f>'Daily Spending Oct'!AJ46</f>
        <v>0</v>
      </c>
      <c r="BA54" s="95">
        <f>'Daily Spending Nov'!AJ46</f>
        <v>0</v>
      </c>
      <c r="BB54" s="95">
        <f>'Daily Spending Dec'!AJ46</f>
        <v>0</v>
      </c>
      <c r="BC54" s="55"/>
    </row>
    <row r="55" spans="1:55" ht="12.75">
      <c r="A55" s="72">
        <f t="shared" si="7"/>
        <v>48</v>
      </c>
      <c r="B55" s="94"/>
      <c r="C55" s="75" t="str">
        <f>IF(AI$26,'Budget By Month'!C54,'Quick Budget'!C54)</f>
        <v>Vision/contacts</v>
      </c>
      <c r="D55" s="141">
        <f t="shared" si="15"/>
        <v>0</v>
      </c>
      <c r="E55" s="141">
        <f t="shared" si="15"/>
        <v>0</v>
      </c>
      <c r="F55" s="141">
        <f t="shared" si="15"/>
        <v>0</v>
      </c>
      <c r="G55" s="141">
        <f t="shared" si="15"/>
        <v>0</v>
      </c>
      <c r="H55" s="141">
        <f t="shared" si="15"/>
        <v>0</v>
      </c>
      <c r="I55" s="141">
        <f t="shared" si="15"/>
        <v>0</v>
      </c>
      <c r="J55" s="141">
        <f t="shared" si="15"/>
        <v>0</v>
      </c>
      <c r="K55" s="141">
        <f t="shared" si="15"/>
        <v>0</v>
      </c>
      <c r="L55" s="141">
        <f t="shared" si="15"/>
        <v>0</v>
      </c>
      <c r="M55" s="141">
        <f t="shared" si="15"/>
        <v>0</v>
      </c>
      <c r="N55" s="141">
        <f t="shared" si="15"/>
        <v>0</v>
      </c>
      <c r="O55" s="141">
        <f t="shared" si="15"/>
        <v>0</v>
      </c>
      <c r="P55" s="78">
        <f t="shared" si="16"/>
        <v>0</v>
      </c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5"/>
      <c r="AM55" s="55"/>
      <c r="AN55" s="55"/>
      <c r="AO55" s="55"/>
      <c r="AP55" s="95" t="str">
        <f>'Daily Spending Jan'!C47</f>
        <v>Vision/contacts</v>
      </c>
      <c r="AQ55" s="95">
        <f>'Daily Spending Jan'!AJ47</f>
        <v>0</v>
      </c>
      <c r="AR55" s="95">
        <f>'Daily Spending Feb'!AJ47</f>
        <v>0</v>
      </c>
      <c r="AS55" s="95">
        <f>'Daily Spending Mar'!AJ47</f>
        <v>0</v>
      </c>
      <c r="AT55" s="95">
        <f>'Daily Spending Apr'!AJ47</f>
        <v>0</v>
      </c>
      <c r="AU55" s="95">
        <f>'Daily Spending May'!AJ47</f>
        <v>0</v>
      </c>
      <c r="AV55" s="95">
        <f>'Daily Spending Jun'!AJ47</f>
        <v>0</v>
      </c>
      <c r="AW55" s="95">
        <f>'Daily Spending Jul'!AJ47</f>
        <v>0</v>
      </c>
      <c r="AX55" s="95">
        <f>'Daily Spending Aug'!AJ47</f>
        <v>0</v>
      </c>
      <c r="AY55" s="95">
        <f>'Daily Spending Sep'!AJ47</f>
        <v>0</v>
      </c>
      <c r="AZ55" s="95">
        <f>'Daily Spending Oct'!AJ47</f>
        <v>0</v>
      </c>
      <c r="BA55" s="95">
        <f>'Daily Spending Nov'!AJ47</f>
        <v>0</v>
      </c>
      <c r="BB55" s="95">
        <f>'Daily Spending Dec'!AJ47</f>
        <v>0</v>
      </c>
      <c r="BC55" s="55"/>
    </row>
    <row r="56" spans="1:55" ht="12.75">
      <c r="A56" s="72">
        <f t="shared" si="7"/>
        <v>49</v>
      </c>
      <c r="B56" s="94"/>
      <c r="C56" s="75" t="str">
        <f>IF(AI$26,'Budget By Month'!C55,'Quick Budget'!C55)</f>
        <v>Life Insurance</v>
      </c>
      <c r="D56" s="141">
        <f t="shared" si="15"/>
        <v>0</v>
      </c>
      <c r="E56" s="141">
        <f t="shared" si="15"/>
        <v>0</v>
      </c>
      <c r="F56" s="141">
        <f t="shared" si="15"/>
        <v>0</v>
      </c>
      <c r="G56" s="141">
        <f t="shared" si="15"/>
        <v>0</v>
      </c>
      <c r="H56" s="141">
        <f t="shared" si="15"/>
        <v>0</v>
      </c>
      <c r="I56" s="141">
        <f t="shared" si="15"/>
        <v>0</v>
      </c>
      <c r="J56" s="141">
        <f t="shared" si="15"/>
        <v>0</v>
      </c>
      <c r="K56" s="141">
        <f t="shared" si="15"/>
        <v>0</v>
      </c>
      <c r="L56" s="141">
        <f t="shared" si="15"/>
        <v>0</v>
      </c>
      <c r="M56" s="141">
        <f t="shared" si="15"/>
        <v>0</v>
      </c>
      <c r="N56" s="141">
        <f t="shared" si="15"/>
        <v>0</v>
      </c>
      <c r="O56" s="141">
        <f t="shared" si="15"/>
        <v>0</v>
      </c>
      <c r="P56" s="78">
        <f t="shared" si="16"/>
        <v>0</v>
      </c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5"/>
      <c r="AM56" s="55"/>
      <c r="AN56" s="55"/>
      <c r="AO56" s="55"/>
      <c r="AP56" s="95" t="str">
        <f>'Daily Spending Jan'!C48</f>
        <v>Life Insurance</v>
      </c>
      <c r="AQ56" s="95">
        <f>'Daily Spending Jan'!AJ48</f>
        <v>0</v>
      </c>
      <c r="AR56" s="95">
        <f>'Daily Spending Feb'!AJ48</f>
        <v>0</v>
      </c>
      <c r="AS56" s="95">
        <f>'Daily Spending Mar'!AJ48</f>
        <v>0</v>
      </c>
      <c r="AT56" s="95">
        <f>'Daily Spending Apr'!AJ48</f>
        <v>0</v>
      </c>
      <c r="AU56" s="95">
        <f>'Daily Spending May'!AJ48</f>
        <v>0</v>
      </c>
      <c r="AV56" s="95">
        <f>'Daily Spending Jun'!AJ48</f>
        <v>0</v>
      </c>
      <c r="AW56" s="95">
        <f>'Daily Spending Jul'!AJ48</f>
        <v>0</v>
      </c>
      <c r="AX56" s="95">
        <f>'Daily Spending Aug'!AJ48</f>
        <v>0</v>
      </c>
      <c r="AY56" s="95">
        <f>'Daily Spending Sep'!AJ48</f>
        <v>0</v>
      </c>
      <c r="AZ56" s="95">
        <f>'Daily Spending Oct'!AJ48</f>
        <v>0</v>
      </c>
      <c r="BA56" s="95">
        <f>'Daily Spending Nov'!AJ48</f>
        <v>0</v>
      </c>
      <c r="BB56" s="95">
        <f>'Daily Spending Dec'!AJ48</f>
        <v>0</v>
      </c>
      <c r="BC56" s="55"/>
    </row>
    <row r="57" spans="1:55" ht="12.75">
      <c r="A57" s="72">
        <f t="shared" si="7"/>
        <v>50</v>
      </c>
      <c r="B57" s="94"/>
      <c r="C57" s="75" t="str">
        <f>IF(AI$26,'Budget By Month'!C56,'Quick Budget'!C56)</f>
        <v>Other</v>
      </c>
      <c r="D57" s="141">
        <f t="shared" si="15"/>
        <v>0</v>
      </c>
      <c r="E57" s="141">
        <f t="shared" si="15"/>
        <v>0</v>
      </c>
      <c r="F57" s="141">
        <f t="shared" si="15"/>
        <v>0</v>
      </c>
      <c r="G57" s="141">
        <f t="shared" si="15"/>
        <v>0</v>
      </c>
      <c r="H57" s="141">
        <f t="shared" si="15"/>
        <v>0</v>
      </c>
      <c r="I57" s="141">
        <f t="shared" si="15"/>
        <v>0</v>
      </c>
      <c r="J57" s="141">
        <f t="shared" si="15"/>
        <v>0</v>
      </c>
      <c r="K57" s="141">
        <f t="shared" si="15"/>
        <v>0</v>
      </c>
      <c r="L57" s="141">
        <f t="shared" si="15"/>
        <v>0</v>
      </c>
      <c r="M57" s="141">
        <f t="shared" si="15"/>
        <v>0</v>
      </c>
      <c r="N57" s="141">
        <f t="shared" si="15"/>
        <v>0</v>
      </c>
      <c r="O57" s="141">
        <f t="shared" si="15"/>
        <v>0</v>
      </c>
      <c r="P57" s="78">
        <f t="shared" si="16"/>
        <v>0</v>
      </c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5"/>
      <c r="AM57" s="55"/>
      <c r="AN57" s="55"/>
      <c r="AO57" s="55"/>
      <c r="AP57" s="95" t="str">
        <f>'Daily Spending Jan'!C49</f>
        <v>Other</v>
      </c>
      <c r="AQ57" s="95">
        <f>'Daily Spending Jan'!AJ49</f>
        <v>0</v>
      </c>
      <c r="AR57" s="95">
        <f>'Daily Spending Feb'!AJ49</f>
        <v>0</v>
      </c>
      <c r="AS57" s="95">
        <f>'Daily Spending Mar'!AJ49</f>
        <v>0</v>
      </c>
      <c r="AT57" s="95">
        <f>'Daily Spending Apr'!AJ49</f>
        <v>0</v>
      </c>
      <c r="AU57" s="95">
        <f>'Daily Spending May'!AJ49</f>
        <v>0</v>
      </c>
      <c r="AV57" s="95">
        <f>'Daily Spending Jun'!AJ49</f>
        <v>0</v>
      </c>
      <c r="AW57" s="95">
        <f>'Daily Spending Jul'!AJ49</f>
        <v>0</v>
      </c>
      <c r="AX57" s="95">
        <f>'Daily Spending Aug'!AJ49</f>
        <v>0</v>
      </c>
      <c r="AY57" s="95">
        <f>'Daily Spending Sep'!AJ49</f>
        <v>0</v>
      </c>
      <c r="AZ57" s="95">
        <f>'Daily Spending Oct'!AJ49</f>
        <v>0</v>
      </c>
      <c r="BA57" s="95">
        <f>'Daily Spending Nov'!AJ49</f>
        <v>0</v>
      </c>
      <c r="BB57" s="95">
        <f>'Daily Spending Dec'!AJ49</f>
        <v>0</v>
      </c>
      <c r="BC57" s="55"/>
    </row>
    <row r="58" spans="1:55" ht="12.75">
      <c r="A58" s="72">
        <f t="shared" si="7"/>
        <v>51</v>
      </c>
      <c r="B58" s="94"/>
      <c r="C58" s="75" t="str">
        <f>IF(AI$26,'Budget By Month'!C57,'Quick Budget'!C57)</f>
        <v>Other</v>
      </c>
      <c r="D58" s="141">
        <f t="shared" si="15"/>
        <v>0</v>
      </c>
      <c r="E58" s="141">
        <f t="shared" si="15"/>
        <v>0</v>
      </c>
      <c r="F58" s="141">
        <f t="shared" si="15"/>
        <v>0</v>
      </c>
      <c r="G58" s="141">
        <f t="shared" si="15"/>
        <v>0</v>
      </c>
      <c r="H58" s="141">
        <f t="shared" si="15"/>
        <v>0</v>
      </c>
      <c r="I58" s="141">
        <f t="shared" si="15"/>
        <v>0</v>
      </c>
      <c r="J58" s="141">
        <f t="shared" si="15"/>
        <v>0</v>
      </c>
      <c r="K58" s="141">
        <f t="shared" si="15"/>
        <v>0</v>
      </c>
      <c r="L58" s="141">
        <f t="shared" si="15"/>
        <v>0</v>
      </c>
      <c r="M58" s="141">
        <f t="shared" si="15"/>
        <v>0</v>
      </c>
      <c r="N58" s="141">
        <f t="shared" si="15"/>
        <v>0</v>
      </c>
      <c r="O58" s="141">
        <f t="shared" si="15"/>
        <v>0</v>
      </c>
      <c r="P58" s="78">
        <f t="shared" si="16"/>
        <v>0</v>
      </c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5"/>
      <c r="AM58" s="55"/>
      <c r="AN58" s="55"/>
      <c r="AO58" s="55"/>
      <c r="AP58" s="95" t="str">
        <f>'Daily Spending Jan'!C50</f>
        <v>Other</v>
      </c>
      <c r="AQ58" s="95">
        <f>'Daily Spending Jan'!AJ50</f>
        <v>0</v>
      </c>
      <c r="AR58" s="95">
        <f>'Daily Spending Feb'!AJ50</f>
        <v>0</v>
      </c>
      <c r="AS58" s="95">
        <f>'Daily Spending Mar'!AJ50</f>
        <v>0</v>
      </c>
      <c r="AT58" s="95">
        <f>'Daily Spending Apr'!AJ50</f>
        <v>0</v>
      </c>
      <c r="AU58" s="95">
        <f>'Daily Spending May'!AJ50</f>
        <v>0</v>
      </c>
      <c r="AV58" s="95">
        <f>'Daily Spending Jun'!AJ50</f>
        <v>0</v>
      </c>
      <c r="AW58" s="95">
        <f>'Daily Spending Jul'!AJ50</f>
        <v>0</v>
      </c>
      <c r="AX58" s="95">
        <f>'Daily Spending Aug'!AJ50</f>
        <v>0</v>
      </c>
      <c r="AY58" s="95">
        <f>'Daily Spending Sep'!AJ50</f>
        <v>0</v>
      </c>
      <c r="AZ58" s="95">
        <f>'Daily Spending Oct'!AJ50</f>
        <v>0</v>
      </c>
      <c r="BA58" s="95">
        <f>'Daily Spending Nov'!AJ50</f>
        <v>0</v>
      </c>
      <c r="BB58" s="95">
        <f>'Daily Spending Dec'!AJ50</f>
        <v>0</v>
      </c>
      <c r="BC58" s="55"/>
    </row>
    <row r="59" spans="1:55" ht="12.75">
      <c r="A59" s="72">
        <f t="shared" si="7"/>
        <v>52</v>
      </c>
      <c r="B59" s="9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8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5"/>
      <c r="AM59" s="55"/>
      <c r="AN59" s="55"/>
      <c r="AO59" s="55"/>
      <c r="AP59" s="95">
        <f>'Daily Spending Jan'!C51</f>
        <v>0</v>
      </c>
      <c r="AQ59" s="95">
        <f>'Daily Spending Jan'!AJ51</f>
        <v>0</v>
      </c>
      <c r="AR59" s="95">
        <f>'Daily Spending Feb'!AJ51</f>
        <v>0</v>
      </c>
      <c r="AS59" s="95">
        <f>'Daily Spending Mar'!AJ51</f>
        <v>0</v>
      </c>
      <c r="AT59" s="95">
        <f>'Daily Spending Apr'!AJ51</f>
        <v>0</v>
      </c>
      <c r="AU59" s="95">
        <f>'Daily Spending May'!AJ51</f>
        <v>0</v>
      </c>
      <c r="AV59" s="95">
        <f>'Daily Spending Jun'!AJ51</f>
        <v>0</v>
      </c>
      <c r="AW59" s="95">
        <f>'Daily Spending Jul'!AJ51</f>
        <v>0</v>
      </c>
      <c r="AX59" s="95">
        <f>'Daily Spending Aug'!AJ51</f>
        <v>0</v>
      </c>
      <c r="AY59" s="95">
        <f>'Daily Spending Sep'!AJ51</f>
        <v>0</v>
      </c>
      <c r="AZ59" s="95">
        <f>'Daily Spending Oct'!AJ51</f>
        <v>0</v>
      </c>
      <c r="BA59" s="95">
        <f>'Daily Spending Nov'!AJ51</f>
        <v>0</v>
      </c>
      <c r="BB59" s="95">
        <f>'Daily Spending Dec'!AJ51</f>
        <v>0</v>
      </c>
      <c r="BC59" s="55"/>
    </row>
    <row r="60" spans="1:55" ht="12.75">
      <c r="A60" s="72">
        <f t="shared" si="7"/>
        <v>53</v>
      </c>
      <c r="B60" s="94" t="str">
        <f>IF(AI68,'Budget By Month'!B59,'Quick Budget'!B59)</f>
        <v>Entertainment</v>
      </c>
      <c r="C60" s="75"/>
      <c r="D60" s="92">
        <f>SUM(D61:D70)</f>
        <v>0</v>
      </c>
      <c r="E60" s="92">
        <f>SUM(E61:E70)</f>
        <v>0</v>
      </c>
      <c r="F60" s="92">
        <f>SUM(F61:F70)</f>
        <v>0</v>
      </c>
      <c r="G60" s="92">
        <f aca="true" t="shared" si="17" ref="G60:P60">SUM(G61:G70)</f>
        <v>0</v>
      </c>
      <c r="H60" s="92">
        <f t="shared" si="17"/>
        <v>0</v>
      </c>
      <c r="I60" s="92">
        <f t="shared" si="17"/>
        <v>0</v>
      </c>
      <c r="J60" s="92">
        <f t="shared" si="17"/>
        <v>0</v>
      </c>
      <c r="K60" s="92">
        <f t="shared" si="17"/>
        <v>0</v>
      </c>
      <c r="L60" s="92">
        <f t="shared" si="17"/>
        <v>0</v>
      </c>
      <c r="M60" s="92">
        <f t="shared" si="17"/>
        <v>0</v>
      </c>
      <c r="N60" s="92">
        <f t="shared" si="17"/>
        <v>0</v>
      </c>
      <c r="O60" s="92">
        <f t="shared" si="17"/>
        <v>0</v>
      </c>
      <c r="P60" s="93">
        <f t="shared" si="17"/>
        <v>0</v>
      </c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5"/>
      <c r="AM60" s="55"/>
      <c r="AN60" s="55"/>
      <c r="AO60" s="55"/>
      <c r="AP60" s="95">
        <f>'Daily Spending Jan'!C52</f>
        <v>0</v>
      </c>
      <c r="AQ60" s="95">
        <f>'Daily Spending Jan'!AJ52</f>
        <v>0</v>
      </c>
      <c r="AR60" s="95">
        <f>'Daily Spending Feb'!AJ52</f>
        <v>0</v>
      </c>
      <c r="AS60" s="95">
        <f>'Daily Spending Mar'!AJ52</f>
        <v>0</v>
      </c>
      <c r="AT60" s="95">
        <f>'Daily Spending Apr'!AJ52</f>
        <v>0</v>
      </c>
      <c r="AU60" s="95">
        <f>'Daily Spending May'!AJ52</f>
        <v>0</v>
      </c>
      <c r="AV60" s="95">
        <f>'Daily Spending Jun'!AJ52</f>
        <v>0</v>
      </c>
      <c r="AW60" s="95">
        <f>'Daily Spending Jul'!AJ52</f>
        <v>0</v>
      </c>
      <c r="AX60" s="95">
        <f>'Daily Spending Aug'!AJ52</f>
        <v>0</v>
      </c>
      <c r="AY60" s="95">
        <f>'Daily Spending Sep'!AJ52</f>
        <v>0</v>
      </c>
      <c r="AZ60" s="95">
        <f>'Daily Spending Oct'!AJ52</f>
        <v>0</v>
      </c>
      <c r="BA60" s="95">
        <f>'Daily Spending Nov'!AJ52</f>
        <v>0</v>
      </c>
      <c r="BB60" s="95">
        <f>'Daily Spending Dec'!AJ52</f>
        <v>0</v>
      </c>
      <c r="BC60" s="55"/>
    </row>
    <row r="61" spans="1:55" ht="12.75">
      <c r="A61" s="72">
        <f t="shared" si="7"/>
        <v>54</v>
      </c>
      <c r="B61" s="94"/>
      <c r="C61" s="75" t="str">
        <f>IF(AI$26,'Budget By Month'!C60,'Quick Budget'!C60)</f>
        <v>Memberships</v>
      </c>
      <c r="D61" s="141">
        <f aca="true" t="shared" si="18" ref="D61:O70">HLOOKUP(D$7,DAILYTRACKING,$A61-10,FALSE)</f>
        <v>0</v>
      </c>
      <c r="E61" s="141">
        <f t="shared" si="18"/>
        <v>0</v>
      </c>
      <c r="F61" s="141">
        <f t="shared" si="18"/>
        <v>0</v>
      </c>
      <c r="G61" s="141">
        <f t="shared" si="18"/>
        <v>0</v>
      </c>
      <c r="H61" s="141">
        <f t="shared" si="18"/>
        <v>0</v>
      </c>
      <c r="I61" s="141">
        <f t="shared" si="18"/>
        <v>0</v>
      </c>
      <c r="J61" s="141">
        <f t="shared" si="18"/>
        <v>0</v>
      </c>
      <c r="K61" s="141">
        <f t="shared" si="18"/>
        <v>0</v>
      </c>
      <c r="L61" s="141">
        <f t="shared" si="18"/>
        <v>0</v>
      </c>
      <c r="M61" s="141">
        <f t="shared" si="18"/>
        <v>0</v>
      </c>
      <c r="N61" s="141">
        <f t="shared" si="18"/>
        <v>0</v>
      </c>
      <c r="O61" s="141">
        <f t="shared" si="18"/>
        <v>0</v>
      </c>
      <c r="P61" s="78">
        <f aca="true" t="shared" si="19" ref="P61:P70">SUM(D61:O61)</f>
        <v>0</v>
      </c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5"/>
      <c r="AM61" s="55"/>
      <c r="AN61" s="55"/>
      <c r="AO61" s="55"/>
      <c r="AP61" s="95" t="str">
        <f>'Daily Spending Jan'!C53</f>
        <v>Memberships</v>
      </c>
      <c r="AQ61" s="95">
        <f>'Daily Spending Jan'!AJ53</f>
        <v>0</v>
      </c>
      <c r="AR61" s="95">
        <f>'Daily Spending Feb'!AJ53</f>
        <v>0</v>
      </c>
      <c r="AS61" s="95">
        <f>'Daily Spending Mar'!AJ53</f>
        <v>0</v>
      </c>
      <c r="AT61" s="95">
        <f>'Daily Spending Apr'!AJ53</f>
        <v>0</v>
      </c>
      <c r="AU61" s="95">
        <f>'Daily Spending May'!AJ53</f>
        <v>0</v>
      </c>
      <c r="AV61" s="95">
        <f>'Daily Spending Jun'!AJ53</f>
        <v>0</v>
      </c>
      <c r="AW61" s="95">
        <f>'Daily Spending Jul'!AJ53</f>
        <v>0</v>
      </c>
      <c r="AX61" s="95">
        <f>'Daily Spending Aug'!AJ53</f>
        <v>0</v>
      </c>
      <c r="AY61" s="95">
        <f>'Daily Spending Sep'!AJ53</f>
        <v>0</v>
      </c>
      <c r="AZ61" s="95">
        <f>'Daily Spending Oct'!AJ53</f>
        <v>0</v>
      </c>
      <c r="BA61" s="95">
        <f>'Daily Spending Nov'!AJ53</f>
        <v>0</v>
      </c>
      <c r="BB61" s="95">
        <f>'Daily Spending Dec'!AJ53</f>
        <v>0</v>
      </c>
      <c r="BC61" s="55"/>
    </row>
    <row r="62" spans="1:55" ht="12.75">
      <c r="A62" s="72">
        <f t="shared" si="7"/>
        <v>55</v>
      </c>
      <c r="B62" s="94"/>
      <c r="C62" s="75" t="str">
        <f>IF(AI$26,'Budget By Month'!C61,'Quick Budget'!C61)</f>
        <v>Dining out</v>
      </c>
      <c r="D62" s="141">
        <f t="shared" si="18"/>
        <v>0</v>
      </c>
      <c r="E62" s="141">
        <f t="shared" si="18"/>
        <v>0</v>
      </c>
      <c r="F62" s="141">
        <f t="shared" si="18"/>
        <v>0</v>
      </c>
      <c r="G62" s="141">
        <f t="shared" si="18"/>
        <v>0</v>
      </c>
      <c r="H62" s="141">
        <f t="shared" si="18"/>
        <v>0</v>
      </c>
      <c r="I62" s="141">
        <f t="shared" si="18"/>
        <v>0</v>
      </c>
      <c r="J62" s="141">
        <f t="shared" si="18"/>
        <v>0</v>
      </c>
      <c r="K62" s="141">
        <f t="shared" si="18"/>
        <v>0</v>
      </c>
      <c r="L62" s="141">
        <f t="shared" si="18"/>
        <v>0</v>
      </c>
      <c r="M62" s="141">
        <f t="shared" si="18"/>
        <v>0</v>
      </c>
      <c r="N62" s="141">
        <f t="shared" si="18"/>
        <v>0</v>
      </c>
      <c r="O62" s="141">
        <f t="shared" si="18"/>
        <v>0</v>
      </c>
      <c r="P62" s="78">
        <f t="shared" si="19"/>
        <v>0</v>
      </c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5"/>
      <c r="AM62" s="55"/>
      <c r="AN62" s="55"/>
      <c r="AO62" s="55"/>
      <c r="AP62" s="95" t="str">
        <f>'Daily Spending Jan'!C54</f>
        <v>Dining out</v>
      </c>
      <c r="AQ62" s="95">
        <f>'Daily Spending Jan'!AJ54</f>
        <v>0</v>
      </c>
      <c r="AR62" s="95">
        <f>'Daily Spending Feb'!AJ54</f>
        <v>0</v>
      </c>
      <c r="AS62" s="95">
        <f>'Daily Spending Mar'!AJ54</f>
        <v>0</v>
      </c>
      <c r="AT62" s="95">
        <f>'Daily Spending Apr'!AJ54</f>
        <v>0</v>
      </c>
      <c r="AU62" s="95">
        <f>'Daily Spending May'!AJ54</f>
        <v>0</v>
      </c>
      <c r="AV62" s="95">
        <f>'Daily Spending Jun'!AJ54</f>
        <v>0</v>
      </c>
      <c r="AW62" s="95">
        <f>'Daily Spending Jul'!AJ54</f>
        <v>0</v>
      </c>
      <c r="AX62" s="95">
        <f>'Daily Spending Aug'!AJ54</f>
        <v>0</v>
      </c>
      <c r="AY62" s="95">
        <f>'Daily Spending Sep'!AJ54</f>
        <v>0</v>
      </c>
      <c r="AZ62" s="95">
        <f>'Daily Spending Oct'!AJ54</f>
        <v>0</v>
      </c>
      <c r="BA62" s="95">
        <f>'Daily Spending Nov'!AJ54</f>
        <v>0</v>
      </c>
      <c r="BB62" s="95">
        <f>'Daily Spending Dec'!AJ54</f>
        <v>0</v>
      </c>
      <c r="BC62" s="55"/>
    </row>
    <row r="63" spans="1:55" ht="12.75">
      <c r="A63" s="72">
        <f t="shared" si="7"/>
        <v>56</v>
      </c>
      <c r="B63" s="94"/>
      <c r="C63" s="75" t="str">
        <f>IF(AI$26,'Budget By Month'!C62,'Quick Budget'!C62)</f>
        <v>Events</v>
      </c>
      <c r="D63" s="141">
        <f t="shared" si="18"/>
        <v>0</v>
      </c>
      <c r="E63" s="141">
        <f t="shared" si="18"/>
        <v>0</v>
      </c>
      <c r="F63" s="141">
        <f t="shared" si="18"/>
        <v>0</v>
      </c>
      <c r="G63" s="141">
        <f t="shared" si="18"/>
        <v>0</v>
      </c>
      <c r="H63" s="141">
        <f t="shared" si="18"/>
        <v>0</v>
      </c>
      <c r="I63" s="141">
        <f t="shared" si="18"/>
        <v>0</v>
      </c>
      <c r="J63" s="141">
        <f t="shared" si="18"/>
        <v>0</v>
      </c>
      <c r="K63" s="141">
        <f t="shared" si="18"/>
        <v>0</v>
      </c>
      <c r="L63" s="141">
        <f t="shared" si="18"/>
        <v>0</v>
      </c>
      <c r="M63" s="141">
        <f t="shared" si="18"/>
        <v>0</v>
      </c>
      <c r="N63" s="141">
        <f t="shared" si="18"/>
        <v>0</v>
      </c>
      <c r="O63" s="141">
        <f t="shared" si="18"/>
        <v>0</v>
      </c>
      <c r="P63" s="78">
        <f t="shared" si="19"/>
        <v>0</v>
      </c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5"/>
      <c r="AM63" s="55"/>
      <c r="AN63" s="55"/>
      <c r="AO63" s="55"/>
      <c r="AP63" s="95" t="str">
        <f>'Daily Spending Jan'!C55</f>
        <v>Events</v>
      </c>
      <c r="AQ63" s="95">
        <f>'Daily Spending Jan'!AJ55</f>
        <v>0</v>
      </c>
      <c r="AR63" s="95">
        <f>'Daily Spending Feb'!AJ55</f>
        <v>0</v>
      </c>
      <c r="AS63" s="95">
        <f>'Daily Spending Mar'!AJ55</f>
        <v>0</v>
      </c>
      <c r="AT63" s="95">
        <f>'Daily Spending Apr'!AJ55</f>
        <v>0</v>
      </c>
      <c r="AU63" s="95">
        <f>'Daily Spending May'!AJ55</f>
        <v>0</v>
      </c>
      <c r="AV63" s="95">
        <f>'Daily Spending Jun'!AJ55</f>
        <v>0</v>
      </c>
      <c r="AW63" s="95">
        <f>'Daily Spending Jul'!AJ55</f>
        <v>0</v>
      </c>
      <c r="AX63" s="95">
        <f>'Daily Spending Aug'!AJ55</f>
        <v>0</v>
      </c>
      <c r="AY63" s="95">
        <f>'Daily Spending Sep'!AJ55</f>
        <v>0</v>
      </c>
      <c r="AZ63" s="95">
        <f>'Daily Spending Oct'!AJ55</f>
        <v>0</v>
      </c>
      <c r="BA63" s="95">
        <f>'Daily Spending Nov'!AJ55</f>
        <v>0</v>
      </c>
      <c r="BB63" s="95">
        <f>'Daily Spending Dec'!AJ55</f>
        <v>0</v>
      </c>
      <c r="BC63" s="55"/>
    </row>
    <row r="64" spans="1:55" ht="12.75">
      <c r="A64" s="72">
        <f t="shared" si="7"/>
        <v>57</v>
      </c>
      <c r="B64" s="94"/>
      <c r="C64" s="75" t="str">
        <f>IF(AI$26,'Budget By Month'!C63,'Quick Budget'!C63)</f>
        <v>Subscriptions</v>
      </c>
      <c r="D64" s="141">
        <f t="shared" si="18"/>
        <v>0</v>
      </c>
      <c r="E64" s="141">
        <f t="shared" si="18"/>
        <v>0</v>
      </c>
      <c r="F64" s="141">
        <f t="shared" si="18"/>
        <v>0</v>
      </c>
      <c r="G64" s="141">
        <f t="shared" si="18"/>
        <v>0</v>
      </c>
      <c r="H64" s="141">
        <f t="shared" si="18"/>
        <v>0</v>
      </c>
      <c r="I64" s="141">
        <f t="shared" si="18"/>
        <v>0</v>
      </c>
      <c r="J64" s="141">
        <f t="shared" si="18"/>
        <v>0</v>
      </c>
      <c r="K64" s="141">
        <f t="shared" si="18"/>
        <v>0</v>
      </c>
      <c r="L64" s="141">
        <f t="shared" si="18"/>
        <v>0</v>
      </c>
      <c r="M64" s="141">
        <f t="shared" si="18"/>
        <v>0</v>
      </c>
      <c r="N64" s="141">
        <f t="shared" si="18"/>
        <v>0</v>
      </c>
      <c r="O64" s="141">
        <f t="shared" si="18"/>
        <v>0</v>
      </c>
      <c r="P64" s="78">
        <f t="shared" si="19"/>
        <v>0</v>
      </c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5"/>
      <c r="AM64" s="55"/>
      <c r="AN64" s="55"/>
      <c r="AO64" s="55"/>
      <c r="AP64" s="95" t="str">
        <f>'Daily Spending Jan'!C56</f>
        <v>Subscriptions</v>
      </c>
      <c r="AQ64" s="95">
        <f>'Daily Spending Jan'!AJ56</f>
        <v>0</v>
      </c>
      <c r="AR64" s="95">
        <f>'Daily Spending Feb'!AJ56</f>
        <v>0</v>
      </c>
      <c r="AS64" s="95">
        <f>'Daily Spending Mar'!AJ56</f>
        <v>0</v>
      </c>
      <c r="AT64" s="95">
        <f>'Daily Spending Apr'!AJ56</f>
        <v>0</v>
      </c>
      <c r="AU64" s="95">
        <f>'Daily Spending May'!AJ56</f>
        <v>0</v>
      </c>
      <c r="AV64" s="95">
        <f>'Daily Spending Jun'!AJ56</f>
        <v>0</v>
      </c>
      <c r="AW64" s="95">
        <f>'Daily Spending Jul'!AJ56</f>
        <v>0</v>
      </c>
      <c r="AX64" s="95">
        <f>'Daily Spending Aug'!AJ56</f>
        <v>0</v>
      </c>
      <c r="AY64" s="95">
        <f>'Daily Spending Sep'!AJ56</f>
        <v>0</v>
      </c>
      <c r="AZ64" s="95">
        <f>'Daily Spending Oct'!AJ56</f>
        <v>0</v>
      </c>
      <c r="BA64" s="95">
        <f>'Daily Spending Nov'!AJ56</f>
        <v>0</v>
      </c>
      <c r="BB64" s="95">
        <f>'Daily Spending Dec'!AJ56</f>
        <v>0</v>
      </c>
      <c r="BC64" s="55"/>
    </row>
    <row r="65" spans="1:55" ht="12.75">
      <c r="A65" s="72">
        <f t="shared" si="7"/>
        <v>58</v>
      </c>
      <c r="B65" s="94"/>
      <c r="C65" s="75" t="str">
        <f>IF(AI$26,'Budget By Month'!C64,'Quick Budget'!C64)</f>
        <v>Movies</v>
      </c>
      <c r="D65" s="141">
        <f t="shared" si="18"/>
        <v>0</v>
      </c>
      <c r="E65" s="141">
        <f t="shared" si="18"/>
        <v>0</v>
      </c>
      <c r="F65" s="141">
        <f t="shared" si="18"/>
        <v>0</v>
      </c>
      <c r="G65" s="141">
        <f t="shared" si="18"/>
        <v>0</v>
      </c>
      <c r="H65" s="141">
        <f t="shared" si="18"/>
        <v>0</v>
      </c>
      <c r="I65" s="141">
        <f t="shared" si="18"/>
        <v>0</v>
      </c>
      <c r="J65" s="141">
        <f t="shared" si="18"/>
        <v>0</v>
      </c>
      <c r="K65" s="141">
        <f t="shared" si="18"/>
        <v>0</v>
      </c>
      <c r="L65" s="141">
        <f t="shared" si="18"/>
        <v>0</v>
      </c>
      <c r="M65" s="141">
        <f t="shared" si="18"/>
        <v>0</v>
      </c>
      <c r="N65" s="141">
        <f t="shared" si="18"/>
        <v>0</v>
      </c>
      <c r="O65" s="141">
        <f t="shared" si="18"/>
        <v>0</v>
      </c>
      <c r="P65" s="78">
        <f t="shared" si="19"/>
        <v>0</v>
      </c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5"/>
      <c r="AM65" s="55"/>
      <c r="AN65" s="55"/>
      <c r="AO65" s="55"/>
      <c r="AP65" s="95" t="str">
        <f>'Daily Spending Jan'!C57</f>
        <v>Movies</v>
      </c>
      <c r="AQ65" s="95">
        <f>'Daily Spending Jan'!AJ57</f>
        <v>0</v>
      </c>
      <c r="AR65" s="95">
        <f>'Daily Spending Feb'!AJ57</f>
        <v>0</v>
      </c>
      <c r="AS65" s="95">
        <f>'Daily Spending Mar'!AJ57</f>
        <v>0</v>
      </c>
      <c r="AT65" s="95">
        <f>'Daily Spending Apr'!AJ57</f>
        <v>0</v>
      </c>
      <c r="AU65" s="95">
        <f>'Daily Spending May'!AJ57</f>
        <v>0</v>
      </c>
      <c r="AV65" s="95">
        <f>'Daily Spending Jun'!AJ57</f>
        <v>0</v>
      </c>
      <c r="AW65" s="95">
        <f>'Daily Spending Jul'!AJ57</f>
        <v>0</v>
      </c>
      <c r="AX65" s="95">
        <f>'Daily Spending Aug'!AJ57</f>
        <v>0</v>
      </c>
      <c r="AY65" s="95">
        <f>'Daily Spending Sep'!AJ57</f>
        <v>0</v>
      </c>
      <c r="AZ65" s="95">
        <f>'Daily Spending Oct'!AJ57</f>
        <v>0</v>
      </c>
      <c r="BA65" s="95">
        <f>'Daily Spending Nov'!AJ57</f>
        <v>0</v>
      </c>
      <c r="BB65" s="95">
        <f>'Daily Spending Dec'!AJ57</f>
        <v>0</v>
      </c>
      <c r="BC65" s="55"/>
    </row>
    <row r="66" spans="1:55" ht="12.75">
      <c r="A66" s="72">
        <f t="shared" si="7"/>
        <v>59</v>
      </c>
      <c r="B66" s="94"/>
      <c r="C66" s="75" t="str">
        <f>IF(AI$26,'Budget By Month'!C65,'Quick Budget'!C65)</f>
        <v>Music</v>
      </c>
      <c r="D66" s="141">
        <f t="shared" si="18"/>
        <v>0</v>
      </c>
      <c r="E66" s="141">
        <f t="shared" si="18"/>
        <v>0</v>
      </c>
      <c r="F66" s="141">
        <f t="shared" si="18"/>
        <v>0</v>
      </c>
      <c r="G66" s="141">
        <f t="shared" si="18"/>
        <v>0</v>
      </c>
      <c r="H66" s="141">
        <f t="shared" si="18"/>
        <v>0</v>
      </c>
      <c r="I66" s="141">
        <f t="shared" si="18"/>
        <v>0</v>
      </c>
      <c r="J66" s="141">
        <f t="shared" si="18"/>
        <v>0</v>
      </c>
      <c r="K66" s="141">
        <f t="shared" si="18"/>
        <v>0</v>
      </c>
      <c r="L66" s="141">
        <f t="shared" si="18"/>
        <v>0</v>
      </c>
      <c r="M66" s="141">
        <f t="shared" si="18"/>
        <v>0</v>
      </c>
      <c r="N66" s="141">
        <f t="shared" si="18"/>
        <v>0</v>
      </c>
      <c r="O66" s="141">
        <f t="shared" si="18"/>
        <v>0</v>
      </c>
      <c r="P66" s="78">
        <f t="shared" si="19"/>
        <v>0</v>
      </c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5"/>
      <c r="AM66" s="55"/>
      <c r="AN66" s="55"/>
      <c r="AO66" s="55"/>
      <c r="AP66" s="95" t="str">
        <f>'Daily Spending Jan'!C58</f>
        <v>Music</v>
      </c>
      <c r="AQ66" s="95">
        <f>'Daily Spending Jan'!AJ58</f>
        <v>0</v>
      </c>
      <c r="AR66" s="95">
        <f>'Daily Spending Feb'!AJ58</f>
        <v>0</v>
      </c>
      <c r="AS66" s="95">
        <f>'Daily Spending Mar'!AJ58</f>
        <v>0</v>
      </c>
      <c r="AT66" s="95">
        <f>'Daily Spending Apr'!AJ58</f>
        <v>0</v>
      </c>
      <c r="AU66" s="95">
        <f>'Daily Spending May'!AJ58</f>
        <v>0</v>
      </c>
      <c r="AV66" s="95">
        <f>'Daily Spending Jun'!AJ58</f>
        <v>0</v>
      </c>
      <c r="AW66" s="95">
        <f>'Daily Spending Jul'!AJ58</f>
        <v>0</v>
      </c>
      <c r="AX66" s="95">
        <f>'Daily Spending Aug'!AJ58</f>
        <v>0</v>
      </c>
      <c r="AY66" s="95">
        <f>'Daily Spending Sep'!AJ58</f>
        <v>0</v>
      </c>
      <c r="AZ66" s="95">
        <f>'Daily Spending Oct'!AJ58</f>
        <v>0</v>
      </c>
      <c r="BA66" s="95">
        <f>'Daily Spending Nov'!AJ58</f>
        <v>0</v>
      </c>
      <c r="BB66" s="95">
        <f>'Daily Spending Dec'!AJ58</f>
        <v>0</v>
      </c>
      <c r="BC66" s="55"/>
    </row>
    <row r="67" spans="1:55" ht="12.75">
      <c r="A67" s="72">
        <f t="shared" si="7"/>
        <v>60</v>
      </c>
      <c r="B67" s="94"/>
      <c r="C67" s="75" t="str">
        <f>IF(AI$26,'Budget By Month'!C66,'Quick Budget'!C66)</f>
        <v>Hobbies</v>
      </c>
      <c r="D67" s="141">
        <f t="shared" si="18"/>
        <v>0</v>
      </c>
      <c r="E67" s="141">
        <f t="shared" si="18"/>
        <v>0</v>
      </c>
      <c r="F67" s="141">
        <f t="shared" si="18"/>
        <v>0</v>
      </c>
      <c r="G67" s="141">
        <f t="shared" si="18"/>
        <v>0</v>
      </c>
      <c r="H67" s="141">
        <f t="shared" si="18"/>
        <v>0</v>
      </c>
      <c r="I67" s="141">
        <f t="shared" si="18"/>
        <v>0</v>
      </c>
      <c r="J67" s="141">
        <f t="shared" si="18"/>
        <v>0</v>
      </c>
      <c r="K67" s="141">
        <f t="shared" si="18"/>
        <v>0</v>
      </c>
      <c r="L67" s="141">
        <f t="shared" si="18"/>
        <v>0</v>
      </c>
      <c r="M67" s="141">
        <f t="shared" si="18"/>
        <v>0</v>
      </c>
      <c r="N67" s="141">
        <f t="shared" si="18"/>
        <v>0</v>
      </c>
      <c r="O67" s="141">
        <f t="shared" si="18"/>
        <v>0</v>
      </c>
      <c r="P67" s="78">
        <f t="shared" si="19"/>
        <v>0</v>
      </c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5"/>
      <c r="AM67" s="55"/>
      <c r="AN67" s="55"/>
      <c r="AO67" s="55"/>
      <c r="AP67" s="95" t="str">
        <f>'Daily Spending Jan'!C59</f>
        <v>Hobbies</v>
      </c>
      <c r="AQ67" s="95">
        <f>'Daily Spending Jan'!AJ59</f>
        <v>0</v>
      </c>
      <c r="AR67" s="95">
        <f>'Daily Spending Feb'!AJ59</f>
        <v>0</v>
      </c>
      <c r="AS67" s="95">
        <f>'Daily Spending Mar'!AJ59</f>
        <v>0</v>
      </c>
      <c r="AT67" s="95">
        <f>'Daily Spending Apr'!AJ59</f>
        <v>0</v>
      </c>
      <c r="AU67" s="95">
        <f>'Daily Spending May'!AJ59</f>
        <v>0</v>
      </c>
      <c r="AV67" s="95">
        <f>'Daily Spending Jun'!AJ59</f>
        <v>0</v>
      </c>
      <c r="AW67" s="95">
        <f>'Daily Spending Jul'!AJ59</f>
        <v>0</v>
      </c>
      <c r="AX67" s="95">
        <f>'Daily Spending Aug'!AJ59</f>
        <v>0</v>
      </c>
      <c r="AY67" s="95">
        <f>'Daily Spending Sep'!AJ59</f>
        <v>0</v>
      </c>
      <c r="AZ67" s="95">
        <f>'Daily Spending Oct'!AJ59</f>
        <v>0</v>
      </c>
      <c r="BA67" s="95">
        <f>'Daily Spending Nov'!AJ59</f>
        <v>0</v>
      </c>
      <c r="BB67" s="95">
        <f>'Daily Spending Dec'!AJ59</f>
        <v>0</v>
      </c>
      <c r="BC67" s="55"/>
    </row>
    <row r="68" spans="1:55" ht="12.75">
      <c r="A68" s="72">
        <f t="shared" si="7"/>
        <v>61</v>
      </c>
      <c r="B68" s="94"/>
      <c r="C68" s="75" t="str">
        <f>IF(AI$26,'Budget By Month'!C67,'Quick Budget'!C67)</f>
        <v>Travel/ Vacation</v>
      </c>
      <c r="D68" s="141">
        <f t="shared" si="18"/>
        <v>0</v>
      </c>
      <c r="E68" s="141">
        <f t="shared" si="18"/>
        <v>0</v>
      </c>
      <c r="F68" s="141">
        <f t="shared" si="18"/>
        <v>0</v>
      </c>
      <c r="G68" s="141">
        <f t="shared" si="18"/>
        <v>0</v>
      </c>
      <c r="H68" s="141">
        <f t="shared" si="18"/>
        <v>0</v>
      </c>
      <c r="I68" s="141">
        <f t="shared" si="18"/>
        <v>0</v>
      </c>
      <c r="J68" s="141">
        <f t="shared" si="18"/>
        <v>0</v>
      </c>
      <c r="K68" s="141">
        <f t="shared" si="18"/>
        <v>0</v>
      </c>
      <c r="L68" s="141">
        <f t="shared" si="18"/>
        <v>0</v>
      </c>
      <c r="M68" s="141">
        <f t="shared" si="18"/>
        <v>0</v>
      </c>
      <c r="N68" s="141">
        <f t="shared" si="18"/>
        <v>0</v>
      </c>
      <c r="O68" s="141">
        <f t="shared" si="18"/>
        <v>0</v>
      </c>
      <c r="P68" s="78">
        <f t="shared" si="19"/>
        <v>0</v>
      </c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5"/>
      <c r="AM68" s="55"/>
      <c r="AN68" s="55"/>
      <c r="AO68" s="55"/>
      <c r="AP68" s="95" t="str">
        <f>'Daily Spending Jan'!C60</f>
        <v>Travel/ Vacation</v>
      </c>
      <c r="AQ68" s="95">
        <f>'Daily Spending Jan'!AJ60</f>
        <v>0</v>
      </c>
      <c r="AR68" s="95">
        <f>'Daily Spending Feb'!AJ60</f>
        <v>0</v>
      </c>
      <c r="AS68" s="95">
        <f>'Daily Spending Mar'!AJ60</f>
        <v>0</v>
      </c>
      <c r="AT68" s="95">
        <f>'Daily Spending Apr'!AJ60</f>
        <v>0</v>
      </c>
      <c r="AU68" s="95">
        <f>'Daily Spending May'!AJ60</f>
        <v>0</v>
      </c>
      <c r="AV68" s="95">
        <f>'Daily Spending Jun'!AJ60</f>
        <v>0</v>
      </c>
      <c r="AW68" s="95">
        <f>'Daily Spending Jul'!AJ60</f>
        <v>0</v>
      </c>
      <c r="AX68" s="95">
        <f>'Daily Spending Aug'!AJ60</f>
        <v>0</v>
      </c>
      <c r="AY68" s="95">
        <f>'Daily Spending Sep'!AJ60</f>
        <v>0</v>
      </c>
      <c r="AZ68" s="95">
        <f>'Daily Spending Oct'!AJ60</f>
        <v>0</v>
      </c>
      <c r="BA68" s="95">
        <f>'Daily Spending Nov'!AJ60</f>
        <v>0</v>
      </c>
      <c r="BB68" s="95">
        <f>'Daily Spending Dec'!AJ60</f>
        <v>0</v>
      </c>
      <c r="BC68" s="55"/>
    </row>
    <row r="69" spans="1:55" ht="12.75">
      <c r="A69" s="72">
        <f t="shared" si="7"/>
        <v>62</v>
      </c>
      <c r="B69" s="94"/>
      <c r="C69" s="75" t="str">
        <f>IF(AI$26,'Budget By Month'!C68,'Quick Budget'!C68)</f>
        <v>Other</v>
      </c>
      <c r="D69" s="141">
        <f t="shared" si="18"/>
        <v>0</v>
      </c>
      <c r="E69" s="141">
        <f t="shared" si="18"/>
        <v>0</v>
      </c>
      <c r="F69" s="141">
        <f t="shared" si="18"/>
        <v>0</v>
      </c>
      <c r="G69" s="141">
        <f t="shared" si="18"/>
        <v>0</v>
      </c>
      <c r="H69" s="141">
        <f t="shared" si="18"/>
        <v>0</v>
      </c>
      <c r="I69" s="141">
        <f t="shared" si="18"/>
        <v>0</v>
      </c>
      <c r="J69" s="141">
        <f t="shared" si="18"/>
        <v>0</v>
      </c>
      <c r="K69" s="141">
        <f t="shared" si="18"/>
        <v>0</v>
      </c>
      <c r="L69" s="141">
        <f t="shared" si="18"/>
        <v>0</v>
      </c>
      <c r="M69" s="141">
        <f t="shared" si="18"/>
        <v>0</v>
      </c>
      <c r="N69" s="141">
        <f t="shared" si="18"/>
        <v>0</v>
      </c>
      <c r="O69" s="141">
        <f t="shared" si="18"/>
        <v>0</v>
      </c>
      <c r="P69" s="78">
        <f t="shared" si="19"/>
        <v>0</v>
      </c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5"/>
      <c r="AM69" s="55"/>
      <c r="AN69" s="55"/>
      <c r="AO69" s="55"/>
      <c r="AP69" s="95" t="str">
        <f>'Daily Spending Jan'!C61</f>
        <v>Other</v>
      </c>
      <c r="AQ69" s="95">
        <f>'Daily Spending Jan'!AJ61</f>
        <v>0</v>
      </c>
      <c r="AR69" s="95">
        <f>'Daily Spending Feb'!AJ61</f>
        <v>0</v>
      </c>
      <c r="AS69" s="95">
        <f>'Daily Spending Mar'!AJ61</f>
        <v>0</v>
      </c>
      <c r="AT69" s="95">
        <f>'Daily Spending Apr'!AJ61</f>
        <v>0</v>
      </c>
      <c r="AU69" s="95">
        <f>'Daily Spending May'!AJ61</f>
        <v>0</v>
      </c>
      <c r="AV69" s="95">
        <f>'Daily Spending Jun'!AJ61</f>
        <v>0</v>
      </c>
      <c r="AW69" s="95">
        <f>'Daily Spending Jul'!AJ61</f>
        <v>0</v>
      </c>
      <c r="AX69" s="95">
        <f>'Daily Spending Aug'!AJ61</f>
        <v>0</v>
      </c>
      <c r="AY69" s="95">
        <f>'Daily Spending Sep'!AJ61</f>
        <v>0</v>
      </c>
      <c r="AZ69" s="95">
        <f>'Daily Spending Oct'!AJ61</f>
        <v>0</v>
      </c>
      <c r="BA69" s="95">
        <f>'Daily Spending Nov'!AJ61</f>
        <v>0</v>
      </c>
      <c r="BB69" s="95">
        <f>'Daily Spending Dec'!AJ61</f>
        <v>0</v>
      </c>
      <c r="BC69" s="55"/>
    </row>
    <row r="70" spans="1:55" ht="12.75">
      <c r="A70" s="72">
        <f t="shared" si="7"/>
        <v>63</v>
      </c>
      <c r="B70" s="94"/>
      <c r="C70" s="75" t="str">
        <f>IF(AI$26,'Budget By Month'!C69,'Quick Budget'!C69)</f>
        <v>Other</v>
      </c>
      <c r="D70" s="141">
        <f t="shared" si="18"/>
        <v>0</v>
      </c>
      <c r="E70" s="141">
        <f t="shared" si="18"/>
        <v>0</v>
      </c>
      <c r="F70" s="141">
        <f t="shared" si="18"/>
        <v>0</v>
      </c>
      <c r="G70" s="141">
        <f t="shared" si="18"/>
        <v>0</v>
      </c>
      <c r="H70" s="141">
        <f t="shared" si="18"/>
        <v>0</v>
      </c>
      <c r="I70" s="141">
        <f t="shared" si="18"/>
        <v>0</v>
      </c>
      <c r="J70" s="141">
        <f t="shared" si="18"/>
        <v>0</v>
      </c>
      <c r="K70" s="141">
        <f t="shared" si="18"/>
        <v>0</v>
      </c>
      <c r="L70" s="141">
        <f t="shared" si="18"/>
        <v>0</v>
      </c>
      <c r="M70" s="141">
        <f t="shared" si="18"/>
        <v>0</v>
      </c>
      <c r="N70" s="141">
        <f t="shared" si="18"/>
        <v>0</v>
      </c>
      <c r="O70" s="141">
        <f t="shared" si="18"/>
        <v>0</v>
      </c>
      <c r="P70" s="78">
        <f t="shared" si="19"/>
        <v>0</v>
      </c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5"/>
      <c r="AM70" s="55"/>
      <c r="AN70" s="55"/>
      <c r="AO70" s="55"/>
      <c r="AP70" s="95" t="str">
        <f>'Daily Spending Jan'!C62</f>
        <v>Other</v>
      </c>
      <c r="AQ70" s="95">
        <f>'Daily Spending Jan'!AJ62</f>
        <v>0</v>
      </c>
      <c r="AR70" s="95">
        <f>'Daily Spending Feb'!AJ62</f>
        <v>0</v>
      </c>
      <c r="AS70" s="95">
        <f>'Daily Spending Mar'!AJ62</f>
        <v>0</v>
      </c>
      <c r="AT70" s="95">
        <f>'Daily Spending Apr'!AJ62</f>
        <v>0</v>
      </c>
      <c r="AU70" s="95">
        <f>'Daily Spending May'!AJ62</f>
        <v>0</v>
      </c>
      <c r="AV70" s="95">
        <f>'Daily Spending Jun'!AJ62</f>
        <v>0</v>
      </c>
      <c r="AW70" s="95">
        <f>'Daily Spending Jul'!AJ62</f>
        <v>0</v>
      </c>
      <c r="AX70" s="95">
        <f>'Daily Spending Aug'!AJ62</f>
        <v>0</v>
      </c>
      <c r="AY70" s="95">
        <f>'Daily Spending Sep'!AJ62</f>
        <v>0</v>
      </c>
      <c r="AZ70" s="95">
        <f>'Daily Spending Oct'!AJ62</f>
        <v>0</v>
      </c>
      <c r="BA70" s="95">
        <f>'Daily Spending Nov'!AJ62</f>
        <v>0</v>
      </c>
      <c r="BB70" s="95">
        <f>'Daily Spending Dec'!AJ62</f>
        <v>0</v>
      </c>
      <c r="BC70" s="55"/>
    </row>
    <row r="71" spans="1:55" ht="12.75">
      <c r="A71" s="72">
        <f t="shared" si="7"/>
        <v>64</v>
      </c>
      <c r="B71" s="9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101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5"/>
      <c r="AM71" s="55"/>
      <c r="AN71" s="55"/>
      <c r="AO71" s="55"/>
      <c r="AP71" s="95">
        <f>'Daily Spending Jan'!C63</f>
        <v>0</v>
      </c>
      <c r="AQ71" s="95">
        <f>'Daily Spending Jan'!AJ63</f>
        <v>0</v>
      </c>
      <c r="AR71" s="95">
        <f>'Daily Spending Feb'!AJ63</f>
        <v>0</v>
      </c>
      <c r="AS71" s="95">
        <f>'Daily Spending Mar'!AJ63</f>
        <v>0</v>
      </c>
      <c r="AT71" s="95">
        <f>'Daily Spending Apr'!AJ63</f>
        <v>0</v>
      </c>
      <c r="AU71" s="95">
        <f>'Daily Spending May'!AJ63</f>
        <v>0</v>
      </c>
      <c r="AV71" s="95">
        <f>'Daily Spending Jun'!AJ63</f>
        <v>0</v>
      </c>
      <c r="AW71" s="95">
        <f>'Daily Spending Jul'!AJ63</f>
        <v>0</v>
      </c>
      <c r="AX71" s="95">
        <f>'Daily Spending Aug'!AJ63</f>
        <v>0</v>
      </c>
      <c r="AY71" s="95">
        <f>'Daily Spending Sep'!AJ63</f>
        <v>0</v>
      </c>
      <c r="AZ71" s="95">
        <f>'Daily Spending Oct'!AJ63</f>
        <v>0</v>
      </c>
      <c r="BA71" s="95">
        <f>'Daily Spending Nov'!AJ63</f>
        <v>0</v>
      </c>
      <c r="BB71" s="95">
        <f>'Daily Spending Dec'!AJ63</f>
        <v>0</v>
      </c>
      <c r="BC71" s="55"/>
    </row>
    <row r="72" spans="1:55" ht="12.75">
      <c r="A72" s="72">
        <f t="shared" si="7"/>
        <v>65</v>
      </c>
      <c r="B72" s="94" t="str">
        <f>IF(AI80,'Budget By Month'!B71,'Quick Budget'!B71)</f>
        <v>Miscellaneous</v>
      </c>
      <c r="C72" s="75"/>
      <c r="D72" s="92">
        <f>SUM(D73:D84)</f>
        <v>0</v>
      </c>
      <c r="E72" s="92">
        <f>SUM(E73:E84)</f>
        <v>0</v>
      </c>
      <c r="F72" s="92">
        <f>SUM(F73:F84)</f>
        <v>0</v>
      </c>
      <c r="G72" s="92">
        <f aca="true" t="shared" si="20" ref="G72:P72">SUM(G73:G84)</f>
        <v>0</v>
      </c>
      <c r="H72" s="92">
        <f t="shared" si="20"/>
        <v>0</v>
      </c>
      <c r="I72" s="92">
        <f t="shared" si="20"/>
        <v>0</v>
      </c>
      <c r="J72" s="92">
        <f t="shared" si="20"/>
        <v>0</v>
      </c>
      <c r="K72" s="92">
        <f t="shared" si="20"/>
        <v>0</v>
      </c>
      <c r="L72" s="92">
        <f t="shared" si="20"/>
        <v>0</v>
      </c>
      <c r="M72" s="92">
        <f t="shared" si="20"/>
        <v>0</v>
      </c>
      <c r="N72" s="92">
        <f t="shared" si="20"/>
        <v>0</v>
      </c>
      <c r="O72" s="92">
        <f t="shared" si="20"/>
        <v>0</v>
      </c>
      <c r="P72" s="93">
        <f t="shared" si="20"/>
        <v>0</v>
      </c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5"/>
      <c r="AM72" s="55"/>
      <c r="AN72" s="55"/>
      <c r="AO72" s="55"/>
      <c r="AP72" s="95">
        <f>'Daily Spending Jan'!C64</f>
        <v>0</v>
      </c>
      <c r="AQ72" s="95">
        <f>'Daily Spending Jan'!AJ64</f>
        <v>0</v>
      </c>
      <c r="AR72" s="95">
        <f>'Daily Spending Feb'!AJ64</f>
        <v>0</v>
      </c>
      <c r="AS72" s="95">
        <f>'Daily Spending Mar'!AJ64</f>
        <v>0</v>
      </c>
      <c r="AT72" s="95">
        <f>'Daily Spending Apr'!AJ64</f>
        <v>0</v>
      </c>
      <c r="AU72" s="95">
        <f>'Daily Spending May'!AJ64</f>
        <v>0</v>
      </c>
      <c r="AV72" s="95">
        <f>'Daily Spending Jun'!AJ64</f>
        <v>0</v>
      </c>
      <c r="AW72" s="95">
        <f>'Daily Spending Jul'!AJ64</f>
        <v>0</v>
      </c>
      <c r="AX72" s="95">
        <f>'Daily Spending Aug'!AJ64</f>
        <v>0</v>
      </c>
      <c r="AY72" s="95">
        <f>'Daily Spending Sep'!AJ64</f>
        <v>0</v>
      </c>
      <c r="AZ72" s="95">
        <f>'Daily Spending Oct'!AJ64</f>
        <v>0</v>
      </c>
      <c r="BA72" s="95">
        <f>'Daily Spending Nov'!AJ64</f>
        <v>0</v>
      </c>
      <c r="BB72" s="95">
        <f>'Daily Spending Dec'!AJ64</f>
        <v>0</v>
      </c>
      <c r="BC72" s="55"/>
    </row>
    <row r="73" spans="1:55" ht="12.75">
      <c r="A73" s="72">
        <f t="shared" si="7"/>
        <v>66</v>
      </c>
      <c r="B73" s="94"/>
      <c r="C73" s="75" t="str">
        <f>IF(AI$26,'Budget By Month'!C72,'Quick Budget'!C72)</f>
        <v>Dry Cleaning</v>
      </c>
      <c r="D73" s="141">
        <f aca="true" t="shared" si="21" ref="D73:O84">HLOOKUP(D$7,DAILYTRACKING,$A73-10,FALSE)</f>
        <v>0</v>
      </c>
      <c r="E73" s="141">
        <f t="shared" si="21"/>
        <v>0</v>
      </c>
      <c r="F73" s="141">
        <f t="shared" si="21"/>
        <v>0</v>
      </c>
      <c r="G73" s="141">
        <f t="shared" si="21"/>
        <v>0</v>
      </c>
      <c r="H73" s="141">
        <f t="shared" si="21"/>
        <v>0</v>
      </c>
      <c r="I73" s="141">
        <f t="shared" si="21"/>
        <v>0</v>
      </c>
      <c r="J73" s="141">
        <f t="shared" si="21"/>
        <v>0</v>
      </c>
      <c r="K73" s="141">
        <f t="shared" si="21"/>
        <v>0</v>
      </c>
      <c r="L73" s="141">
        <f t="shared" si="21"/>
        <v>0</v>
      </c>
      <c r="M73" s="141">
        <f t="shared" si="21"/>
        <v>0</v>
      </c>
      <c r="N73" s="141">
        <f t="shared" si="21"/>
        <v>0</v>
      </c>
      <c r="O73" s="141">
        <f t="shared" si="21"/>
        <v>0</v>
      </c>
      <c r="P73" s="78">
        <f aca="true" t="shared" si="22" ref="P73:P84">SUM(D73:O73)</f>
        <v>0</v>
      </c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5"/>
      <c r="AM73" s="55"/>
      <c r="AN73" s="55"/>
      <c r="AO73" s="55"/>
      <c r="AP73" s="95" t="str">
        <f>'Daily Spending Jan'!C65</f>
        <v>Dry Cleaning</v>
      </c>
      <c r="AQ73" s="95">
        <f>'Daily Spending Jan'!AJ65</f>
        <v>0</v>
      </c>
      <c r="AR73" s="95">
        <f>'Daily Spending Feb'!AJ65</f>
        <v>0</v>
      </c>
      <c r="AS73" s="95">
        <f>'Daily Spending Mar'!AJ65</f>
        <v>0</v>
      </c>
      <c r="AT73" s="95">
        <f>'Daily Spending Apr'!AJ65</f>
        <v>0</v>
      </c>
      <c r="AU73" s="95">
        <f>'Daily Spending May'!AJ65</f>
        <v>0</v>
      </c>
      <c r="AV73" s="95">
        <f>'Daily Spending Jun'!AJ65</f>
        <v>0</v>
      </c>
      <c r="AW73" s="95">
        <f>'Daily Spending Jul'!AJ65</f>
        <v>0</v>
      </c>
      <c r="AX73" s="95">
        <f>'Daily Spending Aug'!AJ65</f>
        <v>0</v>
      </c>
      <c r="AY73" s="95">
        <f>'Daily Spending Sep'!AJ65</f>
        <v>0</v>
      </c>
      <c r="AZ73" s="95">
        <f>'Daily Spending Oct'!AJ65</f>
        <v>0</v>
      </c>
      <c r="BA73" s="95">
        <f>'Daily Spending Nov'!AJ65</f>
        <v>0</v>
      </c>
      <c r="BB73" s="95">
        <f>'Daily Spending Dec'!AJ65</f>
        <v>0</v>
      </c>
      <c r="BC73" s="55"/>
    </row>
    <row r="74" spans="1:55" ht="12.75">
      <c r="A74" s="72">
        <f t="shared" si="7"/>
        <v>67</v>
      </c>
      <c r="B74" s="94"/>
      <c r="C74" s="75" t="str">
        <f>IF(AI$26,'Budget By Month'!C73,'Quick Budget'!C73)</f>
        <v>New Clothes</v>
      </c>
      <c r="D74" s="141">
        <f t="shared" si="21"/>
        <v>0</v>
      </c>
      <c r="E74" s="141">
        <f t="shared" si="21"/>
        <v>0</v>
      </c>
      <c r="F74" s="141">
        <f t="shared" si="21"/>
        <v>0</v>
      </c>
      <c r="G74" s="141">
        <f t="shared" si="21"/>
        <v>0</v>
      </c>
      <c r="H74" s="141">
        <f t="shared" si="21"/>
        <v>0</v>
      </c>
      <c r="I74" s="141">
        <f t="shared" si="21"/>
        <v>0</v>
      </c>
      <c r="J74" s="141">
        <f t="shared" si="21"/>
        <v>0</v>
      </c>
      <c r="K74" s="141">
        <f t="shared" si="21"/>
        <v>0</v>
      </c>
      <c r="L74" s="141">
        <f t="shared" si="21"/>
        <v>0</v>
      </c>
      <c r="M74" s="141">
        <f t="shared" si="21"/>
        <v>0</v>
      </c>
      <c r="N74" s="141">
        <f t="shared" si="21"/>
        <v>0</v>
      </c>
      <c r="O74" s="141">
        <f t="shared" si="21"/>
        <v>0</v>
      </c>
      <c r="P74" s="78">
        <f t="shared" si="22"/>
        <v>0</v>
      </c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5"/>
      <c r="AM74" s="55"/>
      <c r="AN74" s="55"/>
      <c r="AO74" s="55"/>
      <c r="AP74" s="95" t="str">
        <f>'Daily Spending Jan'!C66</f>
        <v>New Clothes</v>
      </c>
      <c r="AQ74" s="95">
        <f>'Daily Spending Jan'!AJ66</f>
        <v>0</v>
      </c>
      <c r="AR74" s="95">
        <f>'Daily Spending Feb'!AJ66</f>
        <v>0</v>
      </c>
      <c r="AS74" s="95">
        <f>'Daily Spending Mar'!AJ66</f>
        <v>0</v>
      </c>
      <c r="AT74" s="95">
        <f>'Daily Spending Apr'!AJ66</f>
        <v>0</v>
      </c>
      <c r="AU74" s="95">
        <f>'Daily Spending May'!AJ66</f>
        <v>0</v>
      </c>
      <c r="AV74" s="95">
        <f>'Daily Spending Jun'!AJ66</f>
        <v>0</v>
      </c>
      <c r="AW74" s="95">
        <f>'Daily Spending Jul'!AJ66</f>
        <v>0</v>
      </c>
      <c r="AX74" s="95">
        <f>'Daily Spending Aug'!AJ66</f>
        <v>0</v>
      </c>
      <c r="AY74" s="95">
        <f>'Daily Spending Sep'!AJ66</f>
        <v>0</v>
      </c>
      <c r="AZ74" s="95">
        <f>'Daily Spending Oct'!AJ66</f>
        <v>0</v>
      </c>
      <c r="BA74" s="95">
        <f>'Daily Spending Nov'!AJ66</f>
        <v>0</v>
      </c>
      <c r="BB74" s="95">
        <f>'Daily Spending Dec'!AJ66</f>
        <v>0</v>
      </c>
      <c r="BC74" s="55"/>
    </row>
    <row r="75" spans="1:55" ht="12.75">
      <c r="A75" s="72">
        <f t="shared" si="7"/>
        <v>68</v>
      </c>
      <c r="B75" s="94"/>
      <c r="C75" s="75" t="str">
        <f>IF(AI$26,'Budget By Month'!C74,'Quick Budget'!C74)</f>
        <v>Donations</v>
      </c>
      <c r="D75" s="141">
        <f t="shared" si="21"/>
        <v>0</v>
      </c>
      <c r="E75" s="141">
        <f t="shared" si="21"/>
        <v>0</v>
      </c>
      <c r="F75" s="141">
        <f t="shared" si="21"/>
        <v>0</v>
      </c>
      <c r="G75" s="141">
        <f t="shared" si="21"/>
        <v>0</v>
      </c>
      <c r="H75" s="141">
        <f t="shared" si="21"/>
        <v>0</v>
      </c>
      <c r="I75" s="141">
        <f t="shared" si="21"/>
        <v>0</v>
      </c>
      <c r="J75" s="141">
        <f t="shared" si="21"/>
        <v>0</v>
      </c>
      <c r="K75" s="141">
        <f t="shared" si="21"/>
        <v>0</v>
      </c>
      <c r="L75" s="141">
        <f t="shared" si="21"/>
        <v>0</v>
      </c>
      <c r="M75" s="141">
        <f t="shared" si="21"/>
        <v>0</v>
      </c>
      <c r="N75" s="141">
        <f t="shared" si="21"/>
        <v>0</v>
      </c>
      <c r="O75" s="141">
        <f t="shared" si="21"/>
        <v>0</v>
      </c>
      <c r="P75" s="78">
        <f t="shared" si="22"/>
        <v>0</v>
      </c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5"/>
      <c r="AM75" s="55"/>
      <c r="AN75" s="55"/>
      <c r="AO75" s="55"/>
      <c r="AP75" s="95" t="str">
        <f>'Daily Spending Jan'!C67</f>
        <v>Donations</v>
      </c>
      <c r="AQ75" s="95">
        <f>'Daily Spending Jan'!AJ67</f>
        <v>0</v>
      </c>
      <c r="AR75" s="95">
        <f>'Daily Spending Feb'!AJ67</f>
        <v>0</v>
      </c>
      <c r="AS75" s="95">
        <f>'Daily Spending Mar'!AJ67</f>
        <v>0</v>
      </c>
      <c r="AT75" s="95">
        <f>'Daily Spending Apr'!AJ67</f>
        <v>0</v>
      </c>
      <c r="AU75" s="95">
        <f>'Daily Spending May'!AJ67</f>
        <v>0</v>
      </c>
      <c r="AV75" s="95">
        <f>'Daily Spending Jun'!AJ67</f>
        <v>0</v>
      </c>
      <c r="AW75" s="95">
        <f>'Daily Spending Jul'!AJ67</f>
        <v>0</v>
      </c>
      <c r="AX75" s="95">
        <f>'Daily Spending Aug'!AJ67</f>
        <v>0</v>
      </c>
      <c r="AY75" s="95">
        <f>'Daily Spending Sep'!AJ67</f>
        <v>0</v>
      </c>
      <c r="AZ75" s="95">
        <f>'Daily Spending Oct'!AJ67</f>
        <v>0</v>
      </c>
      <c r="BA75" s="95">
        <f>'Daily Spending Nov'!AJ67</f>
        <v>0</v>
      </c>
      <c r="BB75" s="95">
        <f>'Daily Spending Dec'!AJ67</f>
        <v>0</v>
      </c>
      <c r="BC75" s="55"/>
    </row>
    <row r="76" spans="1:55" ht="12.75">
      <c r="A76" s="72">
        <f t="shared" si="7"/>
        <v>69</v>
      </c>
      <c r="B76" s="94"/>
      <c r="C76" s="75" t="str">
        <f>IF(AI$26,'Budget By Month'!C75,'Quick Budget'!C75)</f>
        <v>Child Care</v>
      </c>
      <c r="D76" s="141">
        <f t="shared" si="21"/>
        <v>0</v>
      </c>
      <c r="E76" s="141">
        <f t="shared" si="21"/>
        <v>0</v>
      </c>
      <c r="F76" s="141">
        <f t="shared" si="21"/>
        <v>0</v>
      </c>
      <c r="G76" s="141">
        <f t="shared" si="21"/>
        <v>0</v>
      </c>
      <c r="H76" s="141">
        <f t="shared" si="21"/>
        <v>0</v>
      </c>
      <c r="I76" s="141">
        <f t="shared" si="21"/>
        <v>0</v>
      </c>
      <c r="J76" s="141">
        <f t="shared" si="21"/>
        <v>0</v>
      </c>
      <c r="K76" s="141">
        <f t="shared" si="21"/>
        <v>0</v>
      </c>
      <c r="L76" s="141">
        <f t="shared" si="21"/>
        <v>0</v>
      </c>
      <c r="M76" s="141">
        <f t="shared" si="21"/>
        <v>0</v>
      </c>
      <c r="N76" s="141">
        <f t="shared" si="21"/>
        <v>0</v>
      </c>
      <c r="O76" s="141">
        <f t="shared" si="21"/>
        <v>0</v>
      </c>
      <c r="P76" s="78">
        <f t="shared" si="22"/>
        <v>0</v>
      </c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5"/>
      <c r="AM76" s="55"/>
      <c r="AN76" s="55"/>
      <c r="AO76" s="55"/>
      <c r="AP76" s="95" t="str">
        <f>'Daily Spending Jan'!C68</f>
        <v>Child Care</v>
      </c>
      <c r="AQ76" s="95">
        <f>'Daily Spending Jan'!AJ68</f>
        <v>0</v>
      </c>
      <c r="AR76" s="95">
        <f>'Daily Spending Feb'!AJ68</f>
        <v>0</v>
      </c>
      <c r="AS76" s="95">
        <f>'Daily Spending Mar'!AJ68</f>
        <v>0</v>
      </c>
      <c r="AT76" s="95">
        <f>'Daily Spending Apr'!AJ68</f>
        <v>0</v>
      </c>
      <c r="AU76" s="95">
        <f>'Daily Spending May'!AJ68</f>
        <v>0</v>
      </c>
      <c r="AV76" s="95">
        <f>'Daily Spending Jun'!AJ68</f>
        <v>0</v>
      </c>
      <c r="AW76" s="95">
        <f>'Daily Spending Jul'!AJ68</f>
        <v>0</v>
      </c>
      <c r="AX76" s="95">
        <f>'Daily Spending Aug'!AJ68</f>
        <v>0</v>
      </c>
      <c r="AY76" s="95">
        <f>'Daily Spending Sep'!AJ68</f>
        <v>0</v>
      </c>
      <c r="AZ76" s="95">
        <f>'Daily Spending Oct'!AJ68</f>
        <v>0</v>
      </c>
      <c r="BA76" s="95">
        <f>'Daily Spending Nov'!AJ68</f>
        <v>0</v>
      </c>
      <c r="BB76" s="95">
        <f>'Daily Spending Dec'!AJ68</f>
        <v>0</v>
      </c>
      <c r="BC76" s="55"/>
    </row>
    <row r="77" spans="1:55" ht="12.75">
      <c r="A77" s="72">
        <f t="shared" si="7"/>
        <v>70</v>
      </c>
      <c r="B77" s="94"/>
      <c r="C77" s="75" t="str">
        <f>IF(AI$26,'Budget By Month'!C76,'Quick Budget'!C76)</f>
        <v>Tuition</v>
      </c>
      <c r="D77" s="141">
        <f t="shared" si="21"/>
        <v>0</v>
      </c>
      <c r="E77" s="141">
        <f t="shared" si="21"/>
        <v>0</v>
      </c>
      <c r="F77" s="141">
        <f t="shared" si="21"/>
        <v>0</v>
      </c>
      <c r="G77" s="141">
        <f t="shared" si="21"/>
        <v>0</v>
      </c>
      <c r="H77" s="141">
        <f t="shared" si="21"/>
        <v>0</v>
      </c>
      <c r="I77" s="141">
        <f t="shared" si="21"/>
        <v>0</v>
      </c>
      <c r="J77" s="141">
        <f t="shared" si="21"/>
        <v>0</v>
      </c>
      <c r="K77" s="141">
        <f t="shared" si="21"/>
        <v>0</v>
      </c>
      <c r="L77" s="141">
        <f t="shared" si="21"/>
        <v>0</v>
      </c>
      <c r="M77" s="141">
        <f t="shared" si="21"/>
        <v>0</v>
      </c>
      <c r="N77" s="141">
        <f t="shared" si="21"/>
        <v>0</v>
      </c>
      <c r="O77" s="141">
        <f t="shared" si="21"/>
        <v>0</v>
      </c>
      <c r="P77" s="78">
        <f t="shared" si="22"/>
        <v>0</v>
      </c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5"/>
      <c r="AM77" s="55"/>
      <c r="AN77" s="55"/>
      <c r="AO77" s="55"/>
      <c r="AP77" s="95" t="str">
        <f>'Daily Spending Jan'!C69</f>
        <v>Tuition</v>
      </c>
      <c r="AQ77" s="95">
        <f>'Daily Spending Jan'!AJ69</f>
        <v>0</v>
      </c>
      <c r="AR77" s="95">
        <f>'Daily Spending Feb'!AJ69</f>
        <v>0</v>
      </c>
      <c r="AS77" s="95">
        <f>'Daily Spending Mar'!AJ69</f>
        <v>0</v>
      </c>
      <c r="AT77" s="95">
        <f>'Daily Spending Apr'!AJ69</f>
        <v>0</v>
      </c>
      <c r="AU77" s="95">
        <f>'Daily Spending May'!AJ69</f>
        <v>0</v>
      </c>
      <c r="AV77" s="95">
        <f>'Daily Spending Jun'!AJ69</f>
        <v>0</v>
      </c>
      <c r="AW77" s="95">
        <f>'Daily Spending Jul'!AJ69</f>
        <v>0</v>
      </c>
      <c r="AX77" s="95">
        <f>'Daily Spending Aug'!AJ69</f>
        <v>0</v>
      </c>
      <c r="AY77" s="95">
        <f>'Daily Spending Sep'!AJ69</f>
        <v>0</v>
      </c>
      <c r="AZ77" s="95">
        <f>'Daily Spending Oct'!AJ69</f>
        <v>0</v>
      </c>
      <c r="BA77" s="95">
        <f>'Daily Spending Nov'!AJ69</f>
        <v>0</v>
      </c>
      <c r="BB77" s="95">
        <f>'Daily Spending Dec'!AJ69</f>
        <v>0</v>
      </c>
      <c r="BC77" s="55"/>
    </row>
    <row r="78" spans="1:55" ht="12.75">
      <c r="A78" s="72">
        <f t="shared" si="7"/>
        <v>71</v>
      </c>
      <c r="B78" s="94"/>
      <c r="C78" s="75" t="str">
        <f>IF(AI$26,'Budget By Month'!C77,'Quick Budget'!C77)</f>
        <v>College Loans</v>
      </c>
      <c r="D78" s="141">
        <f t="shared" si="21"/>
        <v>0</v>
      </c>
      <c r="E78" s="141">
        <f t="shared" si="21"/>
        <v>0</v>
      </c>
      <c r="F78" s="141">
        <f t="shared" si="21"/>
        <v>0</v>
      </c>
      <c r="G78" s="141">
        <f t="shared" si="21"/>
        <v>0</v>
      </c>
      <c r="H78" s="141">
        <f t="shared" si="21"/>
        <v>0</v>
      </c>
      <c r="I78" s="141">
        <f t="shared" si="21"/>
        <v>0</v>
      </c>
      <c r="J78" s="141">
        <f t="shared" si="21"/>
        <v>0</v>
      </c>
      <c r="K78" s="141">
        <f t="shared" si="21"/>
        <v>0</v>
      </c>
      <c r="L78" s="141">
        <f t="shared" si="21"/>
        <v>0</v>
      </c>
      <c r="M78" s="141">
        <f t="shared" si="21"/>
        <v>0</v>
      </c>
      <c r="N78" s="141">
        <f t="shared" si="21"/>
        <v>0</v>
      </c>
      <c r="O78" s="141">
        <f t="shared" si="21"/>
        <v>0</v>
      </c>
      <c r="P78" s="78">
        <f t="shared" si="22"/>
        <v>0</v>
      </c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5"/>
      <c r="AM78" s="55"/>
      <c r="AN78" s="55"/>
      <c r="AO78" s="55"/>
      <c r="AP78" s="95" t="str">
        <f>'Daily Spending Jan'!C70</f>
        <v>College Loans</v>
      </c>
      <c r="AQ78" s="95">
        <f>'Daily Spending Jan'!AJ70</f>
        <v>0</v>
      </c>
      <c r="AR78" s="95">
        <f>'Daily Spending Feb'!AJ70</f>
        <v>0</v>
      </c>
      <c r="AS78" s="95">
        <f>'Daily Spending Mar'!AJ70</f>
        <v>0</v>
      </c>
      <c r="AT78" s="95">
        <f>'Daily Spending Apr'!AJ70</f>
        <v>0</v>
      </c>
      <c r="AU78" s="95">
        <f>'Daily Spending May'!AJ70</f>
        <v>0</v>
      </c>
      <c r="AV78" s="95">
        <f>'Daily Spending Jun'!AJ70</f>
        <v>0</v>
      </c>
      <c r="AW78" s="95">
        <f>'Daily Spending Jul'!AJ70</f>
        <v>0</v>
      </c>
      <c r="AX78" s="95">
        <f>'Daily Spending Aug'!AJ70</f>
        <v>0</v>
      </c>
      <c r="AY78" s="95">
        <f>'Daily Spending Sep'!AJ70</f>
        <v>0</v>
      </c>
      <c r="AZ78" s="95">
        <f>'Daily Spending Oct'!AJ70</f>
        <v>0</v>
      </c>
      <c r="BA78" s="95">
        <f>'Daily Spending Nov'!AJ70</f>
        <v>0</v>
      </c>
      <c r="BB78" s="95">
        <f>'Daily Spending Dec'!AJ70</f>
        <v>0</v>
      </c>
      <c r="BC78" s="55"/>
    </row>
    <row r="79" spans="1:55" ht="12.75">
      <c r="A79" s="72">
        <f t="shared" si="7"/>
        <v>72</v>
      </c>
      <c r="B79" s="94"/>
      <c r="C79" s="75" t="str">
        <f>IF(AI$26,'Budget By Month'!C78,'Quick Budget'!C78)</f>
        <v>Pocket Money</v>
      </c>
      <c r="D79" s="141">
        <f t="shared" si="21"/>
        <v>0</v>
      </c>
      <c r="E79" s="141">
        <f t="shared" si="21"/>
        <v>0</v>
      </c>
      <c r="F79" s="141">
        <f t="shared" si="21"/>
        <v>0</v>
      </c>
      <c r="G79" s="141">
        <f t="shared" si="21"/>
        <v>0</v>
      </c>
      <c r="H79" s="141">
        <f t="shared" si="21"/>
        <v>0</v>
      </c>
      <c r="I79" s="141">
        <f t="shared" si="21"/>
        <v>0</v>
      </c>
      <c r="J79" s="141">
        <f t="shared" si="21"/>
        <v>0</v>
      </c>
      <c r="K79" s="141">
        <f t="shared" si="21"/>
        <v>0</v>
      </c>
      <c r="L79" s="141">
        <f t="shared" si="21"/>
        <v>0</v>
      </c>
      <c r="M79" s="141">
        <f t="shared" si="21"/>
        <v>0</v>
      </c>
      <c r="N79" s="141">
        <f t="shared" si="21"/>
        <v>0</v>
      </c>
      <c r="O79" s="141">
        <f t="shared" si="21"/>
        <v>0</v>
      </c>
      <c r="P79" s="78">
        <f t="shared" si="22"/>
        <v>0</v>
      </c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5"/>
      <c r="AM79" s="55"/>
      <c r="AN79" s="55"/>
      <c r="AO79" s="55"/>
      <c r="AP79" s="95" t="str">
        <f>'Daily Spending Jan'!C71</f>
        <v>Pocket Money</v>
      </c>
      <c r="AQ79" s="95">
        <f>'Daily Spending Jan'!AJ71</f>
        <v>0</v>
      </c>
      <c r="AR79" s="95">
        <f>'Daily Spending Feb'!AJ71</f>
        <v>0</v>
      </c>
      <c r="AS79" s="95">
        <f>'Daily Spending Mar'!AJ71</f>
        <v>0</v>
      </c>
      <c r="AT79" s="95">
        <f>'Daily Spending Apr'!AJ71</f>
        <v>0</v>
      </c>
      <c r="AU79" s="95">
        <f>'Daily Spending May'!AJ71</f>
        <v>0</v>
      </c>
      <c r="AV79" s="95">
        <f>'Daily Spending Jun'!AJ71</f>
        <v>0</v>
      </c>
      <c r="AW79" s="95">
        <f>'Daily Spending Jul'!AJ71</f>
        <v>0</v>
      </c>
      <c r="AX79" s="95">
        <f>'Daily Spending Aug'!AJ71</f>
        <v>0</v>
      </c>
      <c r="AY79" s="95">
        <f>'Daily Spending Sep'!AJ71</f>
        <v>0</v>
      </c>
      <c r="AZ79" s="95">
        <f>'Daily Spending Oct'!AJ71</f>
        <v>0</v>
      </c>
      <c r="BA79" s="95">
        <f>'Daily Spending Nov'!AJ71</f>
        <v>0</v>
      </c>
      <c r="BB79" s="95">
        <f>'Daily Spending Dec'!AJ71</f>
        <v>0</v>
      </c>
      <c r="BC79" s="55"/>
    </row>
    <row r="80" spans="1:55" ht="12.75">
      <c r="A80" s="72">
        <f t="shared" si="7"/>
        <v>73</v>
      </c>
      <c r="B80" s="94"/>
      <c r="C80" s="75" t="str">
        <f>IF(AI$26,'Budget By Month'!C79,'Quick Budget'!C79)</f>
        <v>Gifts</v>
      </c>
      <c r="D80" s="141">
        <f t="shared" si="21"/>
        <v>0</v>
      </c>
      <c r="E80" s="141">
        <f t="shared" si="21"/>
        <v>0</v>
      </c>
      <c r="F80" s="141">
        <f t="shared" si="21"/>
        <v>0</v>
      </c>
      <c r="G80" s="141">
        <f t="shared" si="21"/>
        <v>0</v>
      </c>
      <c r="H80" s="141">
        <f t="shared" si="21"/>
        <v>0</v>
      </c>
      <c r="I80" s="141">
        <f t="shared" si="21"/>
        <v>0</v>
      </c>
      <c r="J80" s="141">
        <f t="shared" si="21"/>
        <v>0</v>
      </c>
      <c r="K80" s="141">
        <f t="shared" si="21"/>
        <v>0</v>
      </c>
      <c r="L80" s="141">
        <f t="shared" si="21"/>
        <v>0</v>
      </c>
      <c r="M80" s="141">
        <f t="shared" si="21"/>
        <v>0</v>
      </c>
      <c r="N80" s="141">
        <f t="shared" si="21"/>
        <v>0</v>
      </c>
      <c r="O80" s="141">
        <f t="shared" si="21"/>
        <v>0</v>
      </c>
      <c r="P80" s="78">
        <f t="shared" si="22"/>
        <v>0</v>
      </c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5"/>
      <c r="AM80" s="55"/>
      <c r="AN80" s="55"/>
      <c r="AO80" s="55"/>
      <c r="AP80" s="95" t="str">
        <f>'Daily Spending Jan'!C72</f>
        <v>Gifts</v>
      </c>
      <c r="AQ80" s="95">
        <f>'Daily Spending Jan'!AJ72</f>
        <v>0</v>
      </c>
      <c r="AR80" s="95">
        <f>'Daily Spending Feb'!AJ72</f>
        <v>0</v>
      </c>
      <c r="AS80" s="95">
        <f>'Daily Spending Mar'!AJ72</f>
        <v>0</v>
      </c>
      <c r="AT80" s="95">
        <f>'Daily Spending Apr'!AJ72</f>
        <v>0</v>
      </c>
      <c r="AU80" s="95">
        <f>'Daily Spending May'!AJ72</f>
        <v>0</v>
      </c>
      <c r="AV80" s="95">
        <f>'Daily Spending Jun'!AJ72</f>
        <v>0</v>
      </c>
      <c r="AW80" s="95">
        <f>'Daily Spending Jul'!AJ72</f>
        <v>0</v>
      </c>
      <c r="AX80" s="95">
        <f>'Daily Spending Aug'!AJ72</f>
        <v>0</v>
      </c>
      <c r="AY80" s="95">
        <f>'Daily Spending Sep'!AJ72</f>
        <v>0</v>
      </c>
      <c r="AZ80" s="95">
        <f>'Daily Spending Oct'!AJ72</f>
        <v>0</v>
      </c>
      <c r="BA80" s="95">
        <f>'Daily Spending Nov'!AJ72</f>
        <v>0</v>
      </c>
      <c r="BB80" s="95">
        <f>'Daily Spending Dec'!AJ72</f>
        <v>0</v>
      </c>
      <c r="BC80" s="55"/>
    </row>
    <row r="81" spans="1:55" ht="12.75">
      <c r="A81" s="72">
        <f t="shared" si="7"/>
        <v>74</v>
      </c>
      <c r="B81" s="94"/>
      <c r="C81" s="75" t="str">
        <f>IF(AI$26,'Budget By Month'!C80,'Quick Budget'!C80)</f>
        <v>Credit Card</v>
      </c>
      <c r="D81" s="141">
        <f t="shared" si="21"/>
        <v>0</v>
      </c>
      <c r="E81" s="141">
        <f t="shared" si="21"/>
        <v>0</v>
      </c>
      <c r="F81" s="141">
        <f t="shared" si="21"/>
        <v>0</v>
      </c>
      <c r="G81" s="141">
        <f t="shared" si="21"/>
        <v>0</v>
      </c>
      <c r="H81" s="141">
        <f t="shared" si="21"/>
        <v>0</v>
      </c>
      <c r="I81" s="141">
        <f t="shared" si="21"/>
        <v>0</v>
      </c>
      <c r="J81" s="141">
        <f t="shared" si="21"/>
        <v>0</v>
      </c>
      <c r="K81" s="141">
        <f t="shared" si="21"/>
        <v>0</v>
      </c>
      <c r="L81" s="141">
        <f t="shared" si="21"/>
        <v>0</v>
      </c>
      <c r="M81" s="141">
        <f t="shared" si="21"/>
        <v>0</v>
      </c>
      <c r="N81" s="141">
        <f t="shared" si="21"/>
        <v>0</v>
      </c>
      <c r="O81" s="141">
        <f t="shared" si="21"/>
        <v>0</v>
      </c>
      <c r="P81" s="78">
        <f t="shared" si="22"/>
        <v>0</v>
      </c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5"/>
      <c r="AM81" s="55"/>
      <c r="AN81" s="55"/>
      <c r="AO81" s="55"/>
      <c r="AP81" s="95" t="str">
        <f>'Daily Spending Jan'!C73</f>
        <v>Credit Card</v>
      </c>
      <c r="AQ81" s="95">
        <f>'Daily Spending Jan'!AJ73</f>
        <v>0</v>
      </c>
      <c r="AR81" s="95">
        <f>'Daily Spending Feb'!AJ73</f>
        <v>0</v>
      </c>
      <c r="AS81" s="95">
        <f>'Daily Spending Mar'!AJ73</f>
        <v>0</v>
      </c>
      <c r="AT81" s="95">
        <f>'Daily Spending Apr'!AJ73</f>
        <v>0</v>
      </c>
      <c r="AU81" s="95">
        <f>'Daily Spending May'!AJ73</f>
        <v>0</v>
      </c>
      <c r="AV81" s="95">
        <f>'Daily Spending Jun'!AJ73</f>
        <v>0</v>
      </c>
      <c r="AW81" s="95">
        <f>'Daily Spending Jul'!AJ73</f>
        <v>0</v>
      </c>
      <c r="AX81" s="95">
        <f>'Daily Spending Aug'!AJ73</f>
        <v>0</v>
      </c>
      <c r="AY81" s="95">
        <f>'Daily Spending Sep'!AJ73</f>
        <v>0</v>
      </c>
      <c r="AZ81" s="95">
        <f>'Daily Spending Oct'!AJ73</f>
        <v>0</v>
      </c>
      <c r="BA81" s="95">
        <f>'Daily Spending Nov'!AJ73</f>
        <v>0</v>
      </c>
      <c r="BB81" s="95">
        <f>'Daily Spending Dec'!AJ73</f>
        <v>0</v>
      </c>
      <c r="BC81" s="55"/>
    </row>
    <row r="82" spans="1:55" ht="12.75">
      <c r="A82" s="72">
        <f t="shared" si="7"/>
        <v>75</v>
      </c>
      <c r="B82" s="94"/>
      <c r="C82" s="75" t="str">
        <f>IF(AI$26,'Budget By Month'!C81,'Quick Budget'!C81)</f>
        <v>Other</v>
      </c>
      <c r="D82" s="141">
        <f t="shared" si="21"/>
        <v>0</v>
      </c>
      <c r="E82" s="141">
        <f t="shared" si="21"/>
        <v>0</v>
      </c>
      <c r="F82" s="141">
        <f t="shared" si="21"/>
        <v>0</v>
      </c>
      <c r="G82" s="141">
        <f t="shared" si="21"/>
        <v>0</v>
      </c>
      <c r="H82" s="141">
        <f t="shared" si="21"/>
        <v>0</v>
      </c>
      <c r="I82" s="141">
        <f t="shared" si="21"/>
        <v>0</v>
      </c>
      <c r="J82" s="141">
        <f t="shared" si="21"/>
        <v>0</v>
      </c>
      <c r="K82" s="141">
        <f t="shared" si="21"/>
        <v>0</v>
      </c>
      <c r="L82" s="141">
        <f t="shared" si="21"/>
        <v>0</v>
      </c>
      <c r="M82" s="141">
        <f t="shared" si="21"/>
        <v>0</v>
      </c>
      <c r="N82" s="141">
        <f t="shared" si="21"/>
        <v>0</v>
      </c>
      <c r="O82" s="141">
        <f t="shared" si="21"/>
        <v>0</v>
      </c>
      <c r="P82" s="78">
        <f t="shared" si="22"/>
        <v>0</v>
      </c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5"/>
      <c r="AM82" s="55"/>
      <c r="AN82" s="55"/>
      <c r="AO82" s="55"/>
      <c r="AP82" s="95" t="str">
        <f>'Daily Spending Jan'!C74</f>
        <v>Other</v>
      </c>
      <c r="AQ82" s="95">
        <f>'Daily Spending Jan'!AJ74</f>
        <v>0</v>
      </c>
      <c r="AR82" s="95">
        <f>'Daily Spending Feb'!AJ74</f>
        <v>0</v>
      </c>
      <c r="AS82" s="95">
        <f>'Daily Spending Mar'!AJ74</f>
        <v>0</v>
      </c>
      <c r="AT82" s="95">
        <f>'Daily Spending Apr'!AJ74</f>
        <v>0</v>
      </c>
      <c r="AU82" s="95">
        <f>'Daily Spending May'!AJ74</f>
        <v>0</v>
      </c>
      <c r="AV82" s="95">
        <f>'Daily Spending Jun'!AJ74</f>
        <v>0</v>
      </c>
      <c r="AW82" s="95">
        <f>'Daily Spending Jul'!AJ74</f>
        <v>0</v>
      </c>
      <c r="AX82" s="95">
        <f>'Daily Spending Aug'!AJ74</f>
        <v>0</v>
      </c>
      <c r="AY82" s="95">
        <f>'Daily Spending Sep'!AJ74</f>
        <v>0</v>
      </c>
      <c r="AZ82" s="95">
        <f>'Daily Spending Oct'!AJ74</f>
        <v>0</v>
      </c>
      <c r="BA82" s="95">
        <f>'Daily Spending Nov'!AJ74</f>
        <v>0</v>
      </c>
      <c r="BB82" s="95">
        <f>'Daily Spending Dec'!AJ74</f>
        <v>0</v>
      </c>
      <c r="BC82" s="55"/>
    </row>
    <row r="83" spans="1:55" ht="12.75">
      <c r="A83" s="72">
        <f t="shared" si="7"/>
        <v>76</v>
      </c>
      <c r="B83" s="94"/>
      <c r="C83" s="75" t="str">
        <f>IF(AI$26,'Budget By Month'!C82,'Quick Budget'!C82)</f>
        <v>Other</v>
      </c>
      <c r="D83" s="141">
        <f t="shared" si="21"/>
        <v>0</v>
      </c>
      <c r="E83" s="141">
        <f t="shared" si="21"/>
        <v>0</v>
      </c>
      <c r="F83" s="141">
        <f t="shared" si="21"/>
        <v>0</v>
      </c>
      <c r="G83" s="141">
        <f t="shared" si="21"/>
        <v>0</v>
      </c>
      <c r="H83" s="141">
        <f t="shared" si="21"/>
        <v>0</v>
      </c>
      <c r="I83" s="141">
        <f t="shared" si="21"/>
        <v>0</v>
      </c>
      <c r="J83" s="141">
        <f t="shared" si="21"/>
        <v>0</v>
      </c>
      <c r="K83" s="141">
        <f t="shared" si="21"/>
        <v>0</v>
      </c>
      <c r="L83" s="141">
        <f t="shared" si="21"/>
        <v>0</v>
      </c>
      <c r="M83" s="141">
        <f t="shared" si="21"/>
        <v>0</v>
      </c>
      <c r="N83" s="141">
        <f t="shared" si="21"/>
        <v>0</v>
      </c>
      <c r="O83" s="141">
        <f t="shared" si="21"/>
        <v>0</v>
      </c>
      <c r="P83" s="78">
        <f t="shared" si="22"/>
        <v>0</v>
      </c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5"/>
      <c r="AM83" s="55"/>
      <c r="AN83" s="55"/>
      <c r="AO83" s="55"/>
      <c r="AP83" s="95" t="str">
        <f>'Daily Spending Jan'!C75</f>
        <v>Other</v>
      </c>
      <c r="AQ83" s="95">
        <f>'Daily Spending Jan'!AJ75</f>
        <v>0</v>
      </c>
      <c r="AR83" s="95">
        <f>'Daily Spending Feb'!AJ75</f>
        <v>0</v>
      </c>
      <c r="AS83" s="95">
        <f>'Daily Spending Mar'!AJ75</f>
        <v>0</v>
      </c>
      <c r="AT83" s="95">
        <f>'Daily Spending Apr'!AJ75</f>
        <v>0</v>
      </c>
      <c r="AU83" s="95">
        <f>'Daily Spending May'!AJ75</f>
        <v>0</v>
      </c>
      <c r="AV83" s="95">
        <f>'Daily Spending Jun'!AJ75</f>
        <v>0</v>
      </c>
      <c r="AW83" s="95">
        <f>'Daily Spending Jul'!AJ75</f>
        <v>0</v>
      </c>
      <c r="AX83" s="95">
        <f>'Daily Spending Aug'!AJ75</f>
        <v>0</v>
      </c>
      <c r="AY83" s="95">
        <f>'Daily Spending Sep'!AJ75</f>
        <v>0</v>
      </c>
      <c r="AZ83" s="95">
        <f>'Daily Spending Oct'!AJ75</f>
        <v>0</v>
      </c>
      <c r="BA83" s="95">
        <f>'Daily Spending Nov'!AJ75</f>
        <v>0</v>
      </c>
      <c r="BB83" s="95">
        <f>'Daily Spending Dec'!AJ75</f>
        <v>0</v>
      </c>
      <c r="BC83" s="55"/>
    </row>
    <row r="84" spans="1:55" ht="12.75">
      <c r="A84" s="72">
        <f t="shared" si="7"/>
        <v>77</v>
      </c>
      <c r="B84" s="94"/>
      <c r="C84" s="75" t="str">
        <f>IF(AI$26,'Budget By Month'!C83,'Quick Budget'!C83)</f>
        <v>Other</v>
      </c>
      <c r="D84" s="141">
        <f t="shared" si="21"/>
        <v>0</v>
      </c>
      <c r="E84" s="141">
        <f t="shared" si="21"/>
        <v>0</v>
      </c>
      <c r="F84" s="141">
        <f t="shared" si="21"/>
        <v>0</v>
      </c>
      <c r="G84" s="141">
        <f t="shared" si="21"/>
        <v>0</v>
      </c>
      <c r="H84" s="141">
        <f t="shared" si="21"/>
        <v>0</v>
      </c>
      <c r="I84" s="141">
        <f t="shared" si="21"/>
        <v>0</v>
      </c>
      <c r="J84" s="141">
        <f t="shared" si="21"/>
        <v>0</v>
      </c>
      <c r="K84" s="141">
        <f t="shared" si="21"/>
        <v>0</v>
      </c>
      <c r="L84" s="141">
        <f t="shared" si="21"/>
        <v>0</v>
      </c>
      <c r="M84" s="141">
        <f t="shared" si="21"/>
        <v>0</v>
      </c>
      <c r="N84" s="141">
        <f t="shared" si="21"/>
        <v>0</v>
      </c>
      <c r="O84" s="141">
        <f t="shared" si="21"/>
        <v>0</v>
      </c>
      <c r="P84" s="78">
        <f t="shared" si="22"/>
        <v>0</v>
      </c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5"/>
      <c r="AM84" s="55"/>
      <c r="AN84" s="55"/>
      <c r="AO84" s="55"/>
      <c r="AP84" s="95" t="str">
        <f>'Daily Spending Jan'!C76</f>
        <v>Other</v>
      </c>
      <c r="AQ84" s="95">
        <f>'Daily Spending Jan'!AJ76</f>
        <v>0</v>
      </c>
      <c r="AR84" s="95">
        <f>'Daily Spending Feb'!AJ76</f>
        <v>0</v>
      </c>
      <c r="AS84" s="95">
        <f>'Daily Spending Mar'!AJ76</f>
        <v>0</v>
      </c>
      <c r="AT84" s="95">
        <f>'Daily Spending Apr'!AJ76</f>
        <v>0</v>
      </c>
      <c r="AU84" s="95">
        <f>'Daily Spending May'!AJ76</f>
        <v>0</v>
      </c>
      <c r="AV84" s="95">
        <f>'Daily Spending Jun'!AJ76</f>
        <v>0</v>
      </c>
      <c r="AW84" s="95">
        <f>'Daily Spending Jul'!AJ76</f>
        <v>0</v>
      </c>
      <c r="AX84" s="95">
        <f>'Daily Spending Aug'!AJ76</f>
        <v>0</v>
      </c>
      <c r="AY84" s="95">
        <f>'Daily Spending Sep'!AJ76</f>
        <v>0</v>
      </c>
      <c r="AZ84" s="95">
        <f>'Daily Spending Oct'!AJ76</f>
        <v>0</v>
      </c>
      <c r="BA84" s="95">
        <f>'Daily Spending Nov'!AJ76</f>
        <v>0</v>
      </c>
      <c r="BB84" s="95">
        <f>'Daily Spending Dec'!AJ76</f>
        <v>0</v>
      </c>
      <c r="BC84" s="55"/>
    </row>
    <row r="85" spans="1:55" ht="12.75">
      <c r="A85" s="72"/>
      <c r="B85" s="105"/>
      <c r="C85" s="81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2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</row>
    <row r="86" spans="1:55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</row>
    <row r="87" spans="1:37" ht="12.75">
      <c r="A87" s="8"/>
      <c r="B87" s="8"/>
      <c r="C87" s="8"/>
      <c r="D87" s="35">
        <f>D17-IF($AI$26,HLOOKUP(D7,BUDGETM,10,FALSE),'Quick Budget'!$G16)</f>
        <v>0</v>
      </c>
      <c r="E87" s="35">
        <f>E17-IF($AI$26,HLOOKUP(E7,BUDGETM,10,FALSE),'Quick Budget'!$G16)</f>
        <v>0</v>
      </c>
      <c r="F87" s="35">
        <f>F17-IF($AI$26,HLOOKUP(F7,BUDGETM,10,FALSE),'Quick Budget'!$G16)</f>
        <v>0</v>
      </c>
      <c r="G87" s="35">
        <f>G17-IF($AI$26,HLOOKUP(G7,BUDGETM,10,FALSE),'Quick Budget'!$G16)</f>
        <v>0</v>
      </c>
      <c r="H87" s="21">
        <f>H17-IF($AI$26,HLOOKUP(H7,BUDGETM,10,FALSE),'Quick Budget'!$G16)</f>
        <v>0</v>
      </c>
      <c r="I87" s="21">
        <f>I17-IF($AI$26,HLOOKUP(I7,BUDGETM,10,FALSE),'Quick Budget'!$G16)</f>
        <v>0</v>
      </c>
      <c r="J87" s="21">
        <f>J17-IF($AI$26,HLOOKUP(J7,BUDGETM,10,FALSE),'Quick Budget'!$G16)</f>
        <v>0</v>
      </c>
      <c r="K87" s="21">
        <f>K17-IF($AI$26,HLOOKUP(K7,BUDGETM,10,FALSE),'Quick Budget'!$G16)</f>
        <v>0</v>
      </c>
      <c r="L87" s="21">
        <f>L17-IF($AI$26,HLOOKUP(L7,BUDGETM,10,FALSE),'Quick Budget'!$G16)</f>
        <v>0</v>
      </c>
      <c r="M87" s="21">
        <f>M17-IF($AI$26,HLOOKUP(M7,BUDGETM,10,FALSE),'Quick Budget'!$G16)</f>
        <v>0</v>
      </c>
      <c r="N87" s="21">
        <f>N17-IF($AI$26,HLOOKUP(N7,BUDGETM,10,FALSE),'Quick Budget'!$G16)</f>
        <v>0</v>
      </c>
      <c r="O87" s="21">
        <f>O17-IF($AI$26,HLOOKUP(O7,BUDGETM,10,FALSE),'Quick Budget'!$G16)</f>
        <v>0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</sheetData>
  <sheetProtection password="9C9F" sheet="1" scenarios="1" formatCells="0" formatColumns="0" formatRows="0"/>
  <mergeCells count="2">
    <mergeCell ref="I1:K2"/>
    <mergeCell ref="S1:W2"/>
  </mergeCells>
  <conditionalFormatting sqref="D16:O16">
    <cfRule type="expression" priority="1" dxfId="0" stopIfTrue="1">
      <formula>D$87&gt;0</formula>
    </cfRule>
  </conditionalFormatting>
  <conditionalFormatting sqref="AN26">
    <cfRule type="expression" priority="2" dxfId="0" stopIfTrue="1">
      <formula>AN26&lt;0</formula>
    </cfRule>
  </conditionalFormatting>
  <printOptions/>
  <pageMargins left="0.59" right="0.75" top="0.48" bottom="0.53" header="0.5" footer="0.5"/>
  <pageSetup fitToHeight="1" fitToWidth="1" horizontalDpi="600" verticalDpi="600" orientation="portrait" scale="6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18"/>
    <pageSetUpPr fitToPage="1"/>
  </sheetPr>
  <dimension ref="A1:AT130"/>
  <sheetViews>
    <sheetView showGridLines="0" showRowColHeaders="0" workbookViewId="0" topLeftCell="A1">
      <selection activeCell="Q2" sqref="Q2"/>
    </sheetView>
  </sheetViews>
  <sheetFormatPr defaultColWidth="9.140625" defaultRowHeight="12.75"/>
  <cols>
    <col min="1" max="1" width="3.28125" style="9" customWidth="1"/>
    <col min="2" max="2" width="2.00390625" style="9" customWidth="1"/>
    <col min="3" max="3" width="22.421875" style="9" customWidth="1"/>
    <col min="4" max="4" width="1.7109375" style="9" customWidth="1"/>
    <col min="5" max="5" width="9.57421875" style="9" customWidth="1"/>
    <col min="6" max="6" width="10.8515625" style="9" customWidth="1"/>
    <col min="7" max="7" width="9.7109375" style="9" customWidth="1"/>
    <col min="8" max="8" width="2.140625" style="9" customWidth="1"/>
    <col min="9" max="9" width="4.421875" style="9" customWidth="1"/>
    <col min="10" max="10" width="2.421875" style="9" customWidth="1"/>
    <col min="11" max="11" width="16.7109375" style="9" customWidth="1"/>
    <col min="12" max="13" width="10.140625" style="9" customWidth="1"/>
    <col min="14" max="14" width="5.28125" style="9" customWidth="1"/>
    <col min="15" max="16" width="9.140625" style="9" customWidth="1"/>
    <col min="17" max="17" width="14.421875" style="9" bestFit="1" customWidth="1"/>
    <col min="18" max="18" width="9.140625" style="9" customWidth="1"/>
    <col min="19" max="19" width="12.140625" style="9" customWidth="1"/>
    <col min="20" max="20" width="9.140625" style="9" customWidth="1"/>
    <col min="21" max="21" width="16.421875" style="9" customWidth="1"/>
    <col min="22" max="22" width="3.7109375" style="9" customWidth="1"/>
    <col min="23" max="16384" width="9.140625" style="9" customWidth="1"/>
  </cols>
  <sheetData>
    <row r="1" spans="1:46" ht="12.75">
      <c r="A1" s="8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</row>
    <row r="2" spans="1:46" ht="12.75">
      <c r="A2" s="8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</row>
    <row r="3" spans="1:46" ht="12.75">
      <c r="A3" s="8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</row>
    <row r="4" spans="1:46" ht="12.75">
      <c r="A4" s="8"/>
      <c r="B4" s="54"/>
      <c r="C4" s="56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</row>
    <row r="5" spans="1:46" ht="27.75" customHeight="1">
      <c r="A5" s="8"/>
      <c r="B5" s="58"/>
      <c r="C5" s="56"/>
      <c r="D5" s="54"/>
      <c r="E5" s="145" t="s">
        <v>109</v>
      </c>
      <c r="F5" s="146"/>
      <c r="G5" s="147"/>
      <c r="H5" s="54"/>
      <c r="I5" s="54"/>
      <c r="J5" s="148" t="str">
        <f>VLOOKUP(T25,MONTHSD,3,FALSE)</f>
        <v>January</v>
      </c>
      <c r="K5" s="149"/>
      <c r="L5" s="149"/>
      <c r="M5" s="149"/>
      <c r="N5" s="150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</row>
    <row r="6" spans="1:46" ht="21" customHeight="1">
      <c r="A6" s="8"/>
      <c r="B6" s="54"/>
      <c r="C6" s="54"/>
      <c r="D6" s="54"/>
      <c r="E6" s="54"/>
      <c r="F6" s="151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6" ht="22.5" customHeight="1">
      <c r="A7" s="11"/>
      <c r="B7" s="133"/>
      <c r="C7" s="63"/>
      <c r="D7" s="63"/>
      <c r="E7" s="152" t="s">
        <v>57</v>
      </c>
      <c r="F7" s="152" t="str">
        <f>T25&amp;+" Actual"</f>
        <v>Jan Actual</v>
      </c>
      <c r="G7" s="153" t="s">
        <v>94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</row>
    <row r="8" spans="1:46" ht="14.25" customHeight="1">
      <c r="A8" s="11"/>
      <c r="B8" s="113" t="s">
        <v>142</v>
      </c>
      <c r="C8" s="75"/>
      <c r="D8" s="75"/>
      <c r="E8" s="154">
        <f>SUM(E9:E13)</f>
        <v>0</v>
      </c>
      <c r="F8" s="154">
        <f>SUM(F9:F13)</f>
        <v>0</v>
      </c>
      <c r="G8" s="155">
        <f>SUM(G9:G13)</f>
        <v>0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</row>
    <row r="9" spans="1:46" ht="12.75">
      <c r="A9" s="14">
        <v>3</v>
      </c>
      <c r="B9" s="73"/>
      <c r="C9" s="75" t="str">
        <f>Tracking!C9</f>
        <v>Salary/Wages</v>
      </c>
      <c r="D9" s="75"/>
      <c r="E9" s="77">
        <f>IF(U$26,HLOOKUP(T$25,BUDGETM,A9,FALSE),'Quick Budget'!G9*T$42)</f>
        <v>0</v>
      </c>
      <c r="F9" s="77">
        <f>HLOOKUP(T$25,TRACKING,A9,FALSE)</f>
        <v>0</v>
      </c>
      <c r="G9" s="78">
        <f>F9-E9</f>
        <v>0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</row>
    <row r="10" spans="1:46" ht="12.75">
      <c r="A10" s="14">
        <f>A9+1</f>
        <v>4</v>
      </c>
      <c r="B10" s="73"/>
      <c r="C10" s="75" t="str">
        <f>Tracking!C10</f>
        <v>Salary/Wages (Spouse)</v>
      </c>
      <c r="D10" s="75"/>
      <c r="E10" s="77">
        <f>IF(U$26,HLOOKUP(T$25,BUDGETM,A10,FALSE),'Quick Budget'!G10*T$42)</f>
        <v>0</v>
      </c>
      <c r="F10" s="77">
        <f>HLOOKUP(T$25,TRACKING,A10,FALSE)</f>
        <v>0</v>
      </c>
      <c r="G10" s="78">
        <f>F10-E10</f>
        <v>0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</row>
    <row r="11" spans="1:46" ht="12.75">
      <c r="A11" s="14">
        <f>A10+1</f>
        <v>5</v>
      </c>
      <c r="B11" s="73"/>
      <c r="C11" s="75" t="str">
        <f>Tracking!C11</f>
        <v>Other</v>
      </c>
      <c r="D11" s="75"/>
      <c r="E11" s="77">
        <f>IF(U$26,HLOOKUP(T$25,BUDGETM,A11,FALSE),'Quick Budget'!G11*T$42)</f>
        <v>0</v>
      </c>
      <c r="F11" s="77">
        <f>HLOOKUP(T$25,TRACKING,A11,FALSE)</f>
        <v>0</v>
      </c>
      <c r="G11" s="78">
        <f>F11-E11</f>
        <v>0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</row>
    <row r="12" spans="1:46" ht="12.75">
      <c r="A12" s="14">
        <f>A11+1</f>
        <v>6</v>
      </c>
      <c r="B12" s="73"/>
      <c r="C12" s="75" t="str">
        <f>Tracking!C12</f>
        <v>Other</v>
      </c>
      <c r="D12" s="75"/>
      <c r="E12" s="77">
        <f>IF(U$26,HLOOKUP(T$25,BUDGETM,A12,FALSE),'Quick Budget'!G12*T$42)</f>
        <v>0</v>
      </c>
      <c r="F12" s="77">
        <f>HLOOKUP(T$25,TRACKING,A12,FALSE)</f>
        <v>0</v>
      </c>
      <c r="G12" s="78">
        <f>F12-E12</f>
        <v>0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</row>
    <row r="13" spans="1:46" ht="12.75">
      <c r="A13" s="14">
        <f>A12+1</f>
        <v>7</v>
      </c>
      <c r="B13" s="73"/>
      <c r="C13" s="75" t="str">
        <f>Tracking!C13</f>
        <v>Other</v>
      </c>
      <c r="D13" s="75"/>
      <c r="E13" s="77">
        <f>IF(U$26,HLOOKUP(T$25,BUDGETM,A13,FALSE),'Quick Budget'!G13*T$42)</f>
        <v>0</v>
      </c>
      <c r="F13" s="77">
        <f>HLOOKUP(T$25,TRACKING,A13,FALSE)</f>
        <v>0</v>
      </c>
      <c r="G13" s="78">
        <f>F13-E13</f>
        <v>0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</row>
    <row r="14" spans="1:46" ht="6" customHeight="1">
      <c r="A14" s="14"/>
      <c r="B14" s="79"/>
      <c r="C14" s="80"/>
      <c r="D14" s="80"/>
      <c r="E14" s="156"/>
      <c r="F14" s="156"/>
      <c r="G14" s="82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</row>
    <row r="15" spans="1:46" ht="7.5" customHeight="1">
      <c r="A15" s="14"/>
      <c r="B15" s="83"/>
      <c r="C15" s="84"/>
      <c r="D15" s="84"/>
      <c r="E15" s="84"/>
      <c r="F15" s="84"/>
      <c r="G15" s="8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</row>
    <row r="16" spans="1:46" ht="23.25" customHeight="1">
      <c r="A16" s="14"/>
      <c r="B16" s="133"/>
      <c r="C16" s="64"/>
      <c r="D16" s="64"/>
      <c r="E16" s="157"/>
      <c r="F16" s="157"/>
      <c r="G16" s="138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</row>
    <row r="17" spans="1:46" ht="12.75">
      <c r="A17" s="14"/>
      <c r="B17" s="113" t="s">
        <v>89</v>
      </c>
      <c r="C17" s="158"/>
      <c r="D17" s="159"/>
      <c r="E17" s="70">
        <f>E18+E28+E40+E51+E60+E72</f>
        <v>0</v>
      </c>
      <c r="F17" s="70">
        <f>F18+F28+F40+F51+F60+F72</f>
        <v>0</v>
      </c>
      <c r="G17" s="71">
        <f>G18+G28+G40+G51+G60+G72</f>
        <v>0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</row>
    <row r="18" spans="1:46" ht="17.25" customHeight="1">
      <c r="A18" s="14"/>
      <c r="B18" s="94" t="str">
        <f>Tracking!B18</f>
        <v>Transportation</v>
      </c>
      <c r="C18" s="75"/>
      <c r="D18" s="75"/>
      <c r="E18" s="116">
        <f>SUM(E19:E26)</f>
        <v>0</v>
      </c>
      <c r="F18" s="116">
        <f>SUM(F19:F26)</f>
        <v>0</v>
      </c>
      <c r="G18" s="117">
        <f>SUM(G19:G26)</f>
        <v>0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</row>
    <row r="19" spans="1:46" ht="12.75">
      <c r="A19" s="14">
        <v>12</v>
      </c>
      <c r="B19" s="94"/>
      <c r="C19" s="75" t="str">
        <f>Tracking!C19</f>
        <v>Auto Loan/Lease</v>
      </c>
      <c r="D19" s="75"/>
      <c r="E19" s="77">
        <f>IF(U$26,HLOOKUP(T$25,BUDGETM,A19,FALSE),'Quick Budget'!G18*T$42)</f>
        <v>0</v>
      </c>
      <c r="F19" s="77">
        <f>HLOOKUP(T$25,TRACKING,A19+1,FALSE)</f>
        <v>0</v>
      </c>
      <c r="G19" s="78">
        <f aca="true" t="shared" si="0" ref="G19:G26">F19-E19</f>
        <v>0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</row>
    <row r="20" spans="1:46" ht="12.75">
      <c r="A20" s="14">
        <f aca="true" t="shared" si="1" ref="A20:A51">A19+1</f>
        <v>13</v>
      </c>
      <c r="B20" s="94"/>
      <c r="C20" s="75" t="str">
        <f>Tracking!C20</f>
        <v>Insurance </v>
      </c>
      <c r="D20" s="75"/>
      <c r="E20" s="77">
        <f>IF(U$26,HLOOKUP(T$25,BUDGETM,A20,FALSE),'Quick Budget'!G19*T$42)</f>
        <v>0</v>
      </c>
      <c r="F20" s="77">
        <f aca="true" t="shared" si="2" ref="F20:F26">HLOOKUP(T$25,TRACKING,A20+1,FALSE)</f>
        <v>0</v>
      </c>
      <c r="G20" s="78">
        <f t="shared" si="0"/>
        <v>0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ht="12.75">
      <c r="A21" s="14">
        <f t="shared" si="1"/>
        <v>14</v>
      </c>
      <c r="B21" s="94"/>
      <c r="C21" s="75" t="str">
        <f>Tracking!C21</f>
        <v>Gas </v>
      </c>
      <c r="D21" s="75"/>
      <c r="E21" s="77">
        <f>IF(U$26,HLOOKUP(T$25,BUDGETM,A21,FALSE),'Quick Budget'!G20*T$42)</f>
        <v>0</v>
      </c>
      <c r="F21" s="77">
        <f t="shared" si="2"/>
        <v>0</v>
      </c>
      <c r="G21" s="78">
        <f t="shared" si="0"/>
        <v>0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ht="12.75">
      <c r="A22" s="14">
        <f t="shared" si="1"/>
        <v>15</v>
      </c>
      <c r="B22" s="94"/>
      <c r="C22" s="75" t="str">
        <f>Tracking!C22</f>
        <v>Maintenance </v>
      </c>
      <c r="D22" s="75"/>
      <c r="E22" s="77">
        <f>IF(U$26,HLOOKUP(T$25,BUDGETM,A22,FALSE),'Quick Budget'!G21*T$42)</f>
        <v>0</v>
      </c>
      <c r="F22" s="77">
        <f t="shared" si="2"/>
        <v>0</v>
      </c>
      <c r="G22" s="78">
        <f t="shared" si="0"/>
        <v>0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</row>
    <row r="23" spans="1:46" ht="12.75">
      <c r="A23" s="14">
        <f t="shared" si="1"/>
        <v>16</v>
      </c>
      <c r="B23" s="94"/>
      <c r="C23" s="75" t="str">
        <f>Tracking!C23</f>
        <v>Registration/Inspection</v>
      </c>
      <c r="D23" s="75"/>
      <c r="E23" s="77">
        <f>IF(U$26,HLOOKUP(T$25,BUDGETM,A23,FALSE),'Quick Budget'!G22*T$42)</f>
        <v>0</v>
      </c>
      <c r="F23" s="77">
        <f t="shared" si="2"/>
        <v>0</v>
      </c>
      <c r="G23" s="78">
        <f t="shared" si="0"/>
        <v>0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1:46" ht="12.75">
      <c r="A24" s="14">
        <f t="shared" si="1"/>
        <v>17</v>
      </c>
      <c r="B24" s="94"/>
      <c r="C24" s="75" t="str">
        <f>Tracking!C24</f>
        <v>Bus/ Train</v>
      </c>
      <c r="D24" s="75"/>
      <c r="E24" s="77">
        <f>IF(U$26,HLOOKUP(T$25,BUDGETM,A24,FALSE),'Quick Budget'!G23*T$42)</f>
        <v>0</v>
      </c>
      <c r="F24" s="77">
        <f t="shared" si="2"/>
        <v>0</v>
      </c>
      <c r="G24" s="78">
        <f t="shared" si="0"/>
        <v>0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1:46" ht="12.75">
      <c r="A25" s="14">
        <f t="shared" si="1"/>
        <v>18</v>
      </c>
      <c r="B25" s="94"/>
      <c r="C25" s="75" t="str">
        <f>Tracking!C25</f>
        <v>Other</v>
      </c>
      <c r="D25" s="75"/>
      <c r="E25" s="77">
        <f>IF(U$26,HLOOKUP(T$25,BUDGETM,A25,FALSE),'Quick Budget'!G24*T$42)</f>
        <v>0</v>
      </c>
      <c r="F25" s="77">
        <f t="shared" si="2"/>
        <v>0</v>
      </c>
      <c r="G25" s="78">
        <f t="shared" si="0"/>
        <v>0</v>
      </c>
      <c r="H25" s="54"/>
      <c r="I25" s="54"/>
      <c r="J25" s="54"/>
      <c r="K25" s="54"/>
      <c r="L25" s="54"/>
      <c r="M25" s="54"/>
      <c r="N25" s="54"/>
      <c r="O25" s="54"/>
      <c r="P25" s="54"/>
      <c r="Q25" s="97"/>
      <c r="R25" s="97"/>
      <c r="S25" s="99">
        <v>1</v>
      </c>
      <c r="T25" s="97" t="str">
        <f>VLOOKUP(S25,MONTHSE,3,FALSE)</f>
        <v>Jan</v>
      </c>
      <c r="U25" s="97" t="s">
        <v>93</v>
      </c>
      <c r="V25" s="99">
        <v>1</v>
      </c>
      <c r="W25" s="160" t="s">
        <v>97</v>
      </c>
      <c r="X25" s="97"/>
      <c r="Y25" s="97"/>
      <c r="Z25" s="97"/>
      <c r="AA25" s="161" t="s">
        <v>104</v>
      </c>
      <c r="AB25" s="162" t="s">
        <v>96</v>
      </c>
      <c r="AC25" s="162" t="s">
        <v>57</v>
      </c>
      <c r="AD25" s="162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1:46" ht="12.75">
      <c r="A26" s="14">
        <f t="shared" si="1"/>
        <v>19</v>
      </c>
      <c r="B26" s="94"/>
      <c r="C26" s="75" t="str">
        <f>Tracking!C26</f>
        <v>Other</v>
      </c>
      <c r="D26" s="75"/>
      <c r="E26" s="77">
        <f>IF(U$26,HLOOKUP(T$25,BUDGETM,A26,FALSE),'Quick Budget'!G25*T$42)</f>
        <v>0</v>
      </c>
      <c r="F26" s="77">
        <f t="shared" si="2"/>
        <v>0</v>
      </c>
      <c r="G26" s="78">
        <f t="shared" si="0"/>
        <v>0</v>
      </c>
      <c r="H26" s="54"/>
      <c r="I26" s="54"/>
      <c r="J26" s="54"/>
      <c r="K26" s="54"/>
      <c r="L26" s="54"/>
      <c r="M26" s="54"/>
      <c r="N26" s="54"/>
      <c r="O26" s="54"/>
      <c r="P26" s="54"/>
      <c r="Q26" s="97">
        <f ca="1">MONTH(NOW())</f>
        <v>1</v>
      </c>
      <c r="R26" s="97">
        <v>1</v>
      </c>
      <c r="S26" s="97" t="s">
        <v>85</v>
      </c>
      <c r="T26" s="97" t="str">
        <f>VLOOKUP(Q26,MONTHSA,2,FALSE)</f>
        <v>Jan</v>
      </c>
      <c r="U26" s="97" t="b">
        <f>'Budget By Month'!AA25</f>
        <v>0</v>
      </c>
      <c r="V26" s="97"/>
      <c r="W26" s="97"/>
      <c r="X26" s="163" t="s">
        <v>57</v>
      </c>
      <c r="Y26" s="163" t="s">
        <v>96</v>
      </c>
      <c r="Z26" s="97"/>
      <c r="AA26" s="164" t="s">
        <v>58</v>
      </c>
      <c r="AB26" s="165">
        <f>AB27-AB28</f>
        <v>0</v>
      </c>
      <c r="AC26" s="165">
        <f>AC27-AC28</f>
        <v>0</v>
      </c>
      <c r="AD26" s="166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ht="12.75">
      <c r="A27" s="14">
        <f t="shared" si="1"/>
        <v>20</v>
      </c>
      <c r="B27" s="94"/>
      <c r="C27" s="75"/>
      <c r="D27" s="75"/>
      <c r="E27" s="100"/>
      <c r="F27" s="100"/>
      <c r="G27" s="101"/>
      <c r="H27" s="54"/>
      <c r="I27" s="54"/>
      <c r="J27" s="54"/>
      <c r="K27" s="54"/>
      <c r="L27" s="54"/>
      <c r="M27" s="54"/>
      <c r="N27" s="54"/>
      <c r="O27" s="54"/>
      <c r="P27" s="54"/>
      <c r="Q27" s="97">
        <f>Q26-1</f>
        <v>0</v>
      </c>
      <c r="R27" s="97">
        <v>2</v>
      </c>
      <c r="S27" s="97" t="s">
        <v>86</v>
      </c>
      <c r="T27" s="97" t="e">
        <f>VLOOKUP(Q27,MONTHSA,2,FALSE)</f>
        <v>#N/A</v>
      </c>
      <c r="U27" s="97"/>
      <c r="V27" s="97"/>
      <c r="W27" s="97" t="str">
        <f>B18</f>
        <v>Transportation</v>
      </c>
      <c r="X27" s="97">
        <f>E18</f>
        <v>0</v>
      </c>
      <c r="Y27" s="97">
        <f>F18</f>
        <v>0</v>
      </c>
      <c r="Z27" s="97"/>
      <c r="AA27" s="164" t="s">
        <v>59</v>
      </c>
      <c r="AB27" s="165">
        <f>F8</f>
        <v>0</v>
      </c>
      <c r="AC27" s="165">
        <f>E8</f>
        <v>0</v>
      </c>
      <c r="AD27" s="166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</row>
    <row r="28" spans="1:46" ht="12.75">
      <c r="A28" s="14">
        <f t="shared" si="1"/>
        <v>21</v>
      </c>
      <c r="B28" s="94" t="str">
        <f>Tracking!B28</f>
        <v>Home</v>
      </c>
      <c r="C28" s="75"/>
      <c r="D28" s="75"/>
      <c r="E28" s="92">
        <f>SUM(E29:E38)</f>
        <v>0</v>
      </c>
      <c r="F28" s="92">
        <f>SUM(F29:F38)</f>
        <v>0</v>
      </c>
      <c r="G28" s="117">
        <f>SUM(G29:G38)</f>
        <v>0</v>
      </c>
      <c r="H28" s="54"/>
      <c r="I28" s="54"/>
      <c r="J28" s="54"/>
      <c r="K28" s="54"/>
      <c r="L28" s="54"/>
      <c r="M28" s="54"/>
      <c r="N28" s="54"/>
      <c r="O28" s="54"/>
      <c r="P28" s="54"/>
      <c r="Q28" s="97"/>
      <c r="R28" s="97">
        <v>3</v>
      </c>
      <c r="S28" s="97" t="str">
        <f>Tracking!D7&amp;+" to Date"</f>
        <v>Jan to Date</v>
      </c>
      <c r="T28" s="97" t="str">
        <f>S28</f>
        <v>Jan to Date</v>
      </c>
      <c r="U28" s="97"/>
      <c r="V28" s="97"/>
      <c r="W28" s="97" t="str">
        <f>B28</f>
        <v>Home</v>
      </c>
      <c r="X28" s="97">
        <f>E28</f>
        <v>0</v>
      </c>
      <c r="Y28" s="97">
        <f>F28</f>
        <v>0</v>
      </c>
      <c r="Z28" s="97"/>
      <c r="AA28" s="164" t="s">
        <v>60</v>
      </c>
      <c r="AB28" s="165">
        <f>F17</f>
        <v>0</v>
      </c>
      <c r="AC28" s="165">
        <f>E17</f>
        <v>0</v>
      </c>
      <c r="AD28" s="166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</row>
    <row r="29" spans="1:46" ht="12.75">
      <c r="A29" s="14">
        <f t="shared" si="1"/>
        <v>22</v>
      </c>
      <c r="B29" s="94"/>
      <c r="C29" s="75" t="str">
        <f>Tracking!C29</f>
        <v>Mortgage</v>
      </c>
      <c r="D29" s="75"/>
      <c r="E29" s="77">
        <f>IF(U$26,HLOOKUP(T$25,BUDGETM,A29,FALSE),'Quick Budget'!G28*T$42)</f>
        <v>0</v>
      </c>
      <c r="F29" s="77">
        <f aca="true" t="shared" si="3" ref="F29:F38">HLOOKUP(T$25,TRACKING,A29+1,FALSE)</f>
        <v>0</v>
      </c>
      <c r="G29" s="78">
        <f aca="true" t="shared" si="4" ref="G29:G38">F29-E29</f>
        <v>0</v>
      </c>
      <c r="H29" s="54"/>
      <c r="I29" s="54"/>
      <c r="J29" s="54"/>
      <c r="K29" s="54"/>
      <c r="L29" s="54"/>
      <c r="M29" s="54"/>
      <c r="N29" s="54"/>
      <c r="O29" s="54"/>
      <c r="P29" s="54"/>
      <c r="Q29" s="97"/>
      <c r="R29" s="97">
        <v>4</v>
      </c>
      <c r="S29" s="97" t="s">
        <v>62</v>
      </c>
      <c r="T29" s="97" t="s">
        <v>74</v>
      </c>
      <c r="U29" s="97"/>
      <c r="V29" s="97"/>
      <c r="W29" s="97" t="str">
        <f>B40</f>
        <v>Utilities</v>
      </c>
      <c r="X29" s="97">
        <f>E40</f>
        <v>0</v>
      </c>
      <c r="Y29" s="97">
        <f>F40</f>
        <v>0</v>
      </c>
      <c r="Z29" s="97"/>
      <c r="AA29" s="97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</row>
    <row r="30" spans="1:46" ht="12.75">
      <c r="A30" s="14">
        <f t="shared" si="1"/>
        <v>23</v>
      </c>
      <c r="B30" s="94"/>
      <c r="C30" s="75" t="str">
        <f>Tracking!C30</f>
        <v>Rent</v>
      </c>
      <c r="D30" s="75"/>
      <c r="E30" s="77">
        <f>IF(U$26,HLOOKUP(T$25,BUDGETM,A30,FALSE),'Quick Budget'!G29*T$42)</f>
        <v>0</v>
      </c>
      <c r="F30" s="77">
        <f t="shared" si="3"/>
        <v>0</v>
      </c>
      <c r="G30" s="78">
        <f t="shared" si="4"/>
        <v>0</v>
      </c>
      <c r="H30" s="54"/>
      <c r="I30" s="54"/>
      <c r="J30" s="54"/>
      <c r="K30" s="54"/>
      <c r="L30" s="54"/>
      <c r="M30" s="54"/>
      <c r="N30" s="54"/>
      <c r="O30" s="54"/>
      <c r="P30" s="54"/>
      <c r="Q30" s="97"/>
      <c r="R30" s="97">
        <v>5</v>
      </c>
      <c r="S30" s="97" t="s">
        <v>63</v>
      </c>
      <c r="T30" s="97" t="s">
        <v>75</v>
      </c>
      <c r="U30" s="97"/>
      <c r="V30" s="97"/>
      <c r="W30" s="97" t="str">
        <f>B51</f>
        <v>Health</v>
      </c>
      <c r="X30" s="97">
        <f>E51</f>
        <v>0</v>
      </c>
      <c r="Y30" s="97">
        <f>F51</f>
        <v>0</v>
      </c>
      <c r="Z30" s="97"/>
      <c r="AA30" s="97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</row>
    <row r="31" spans="1:46" ht="12.75">
      <c r="A31" s="14">
        <f t="shared" si="1"/>
        <v>24</v>
      </c>
      <c r="B31" s="94"/>
      <c r="C31" s="75" t="str">
        <f>Tracking!C31</f>
        <v>Maintenance</v>
      </c>
      <c r="D31" s="75"/>
      <c r="E31" s="77">
        <f>IF(U$26,HLOOKUP(T$25,BUDGETM,A31,FALSE),'Quick Budget'!G30*T$42)</f>
        <v>0</v>
      </c>
      <c r="F31" s="77">
        <f t="shared" si="3"/>
        <v>0</v>
      </c>
      <c r="G31" s="78">
        <f t="shared" si="4"/>
        <v>0</v>
      </c>
      <c r="H31" s="54"/>
      <c r="I31" s="54"/>
      <c r="J31" s="54"/>
      <c r="K31" s="54"/>
      <c r="L31" s="54"/>
      <c r="M31" s="54"/>
      <c r="N31" s="54"/>
      <c r="O31" s="54"/>
      <c r="P31" s="54"/>
      <c r="Q31" s="97"/>
      <c r="R31" s="97">
        <v>6</v>
      </c>
      <c r="S31" s="97" t="s">
        <v>64</v>
      </c>
      <c r="T31" s="97" t="s">
        <v>76</v>
      </c>
      <c r="U31" s="97"/>
      <c r="V31" s="97"/>
      <c r="W31" s="97" t="str">
        <f>B60</f>
        <v>Entertainment</v>
      </c>
      <c r="X31" s="97">
        <f>E60</f>
        <v>0</v>
      </c>
      <c r="Y31" s="97">
        <f>F60</f>
        <v>0</v>
      </c>
      <c r="Z31" s="97"/>
      <c r="AA31" s="97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</row>
    <row r="32" spans="1:46" ht="12.75">
      <c r="A32" s="14">
        <f t="shared" si="1"/>
        <v>25</v>
      </c>
      <c r="B32" s="94"/>
      <c r="C32" s="75" t="str">
        <f>Tracking!C32</f>
        <v>Insurance</v>
      </c>
      <c r="D32" s="75"/>
      <c r="E32" s="77">
        <f>IF(U$26,HLOOKUP(T$25,BUDGETM,A32,FALSE),'Quick Budget'!G31*T$42)</f>
        <v>0</v>
      </c>
      <c r="F32" s="77">
        <f t="shared" si="3"/>
        <v>0</v>
      </c>
      <c r="G32" s="78">
        <f t="shared" si="4"/>
        <v>0</v>
      </c>
      <c r="H32" s="54"/>
      <c r="I32" s="54"/>
      <c r="J32" s="54"/>
      <c r="K32" s="54"/>
      <c r="L32" s="54"/>
      <c r="M32" s="54"/>
      <c r="N32" s="54"/>
      <c r="O32" s="54"/>
      <c r="P32" s="54"/>
      <c r="Q32" s="97"/>
      <c r="R32" s="97">
        <v>7</v>
      </c>
      <c r="S32" s="97" t="s">
        <v>65</v>
      </c>
      <c r="T32" s="97" t="s">
        <v>77</v>
      </c>
      <c r="U32" s="97"/>
      <c r="V32" s="97"/>
      <c r="W32" s="97" t="str">
        <f>B72</f>
        <v>Miscellaneous</v>
      </c>
      <c r="X32" s="97">
        <f>E72</f>
        <v>0</v>
      </c>
      <c r="Y32" s="97">
        <f>F72</f>
        <v>0</v>
      </c>
      <c r="Z32" s="97"/>
      <c r="AA32" s="97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</row>
    <row r="33" spans="1:46" ht="12.75">
      <c r="A33" s="14">
        <f t="shared" si="1"/>
        <v>26</v>
      </c>
      <c r="B33" s="94"/>
      <c r="C33" s="75" t="str">
        <f>Tracking!C33</f>
        <v>Furniture</v>
      </c>
      <c r="D33" s="75"/>
      <c r="E33" s="77">
        <f>IF(U$26,HLOOKUP(T$25,BUDGETM,A33,FALSE),'Quick Budget'!G32*T$42)</f>
        <v>0</v>
      </c>
      <c r="F33" s="77">
        <f t="shared" si="3"/>
        <v>0</v>
      </c>
      <c r="G33" s="78">
        <f t="shared" si="4"/>
        <v>0</v>
      </c>
      <c r="H33" s="54"/>
      <c r="I33" s="54"/>
      <c r="J33" s="54"/>
      <c r="K33" s="54"/>
      <c r="L33" s="54"/>
      <c r="M33" s="54"/>
      <c r="N33" s="54"/>
      <c r="O33" s="54"/>
      <c r="P33" s="54"/>
      <c r="Q33" s="97"/>
      <c r="R33" s="97">
        <v>8</v>
      </c>
      <c r="S33" s="97" t="s">
        <v>66</v>
      </c>
      <c r="T33" s="97" t="s">
        <v>66</v>
      </c>
      <c r="U33" s="97"/>
      <c r="V33" s="97"/>
      <c r="W33" s="97"/>
      <c r="X33" s="97"/>
      <c r="Y33" s="97"/>
      <c r="Z33" s="97"/>
      <c r="AA33" s="97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ht="12.75">
      <c r="A34" s="14">
        <f t="shared" si="1"/>
        <v>27</v>
      </c>
      <c r="B34" s="94"/>
      <c r="C34" s="75" t="str">
        <f>Tracking!C34</f>
        <v>Household Supplies</v>
      </c>
      <c r="D34" s="75"/>
      <c r="E34" s="77">
        <f>IF(U$26,HLOOKUP(T$25,BUDGETM,A34,FALSE),'Quick Budget'!G33*T$42)</f>
        <v>0</v>
      </c>
      <c r="F34" s="77">
        <f t="shared" si="3"/>
        <v>0</v>
      </c>
      <c r="G34" s="78">
        <f t="shared" si="4"/>
        <v>0</v>
      </c>
      <c r="H34" s="54"/>
      <c r="I34" s="54"/>
      <c r="J34" s="54"/>
      <c r="K34" s="54"/>
      <c r="L34" s="54"/>
      <c r="M34" s="54"/>
      <c r="N34" s="54"/>
      <c r="O34" s="54"/>
      <c r="P34" s="54"/>
      <c r="Q34" s="97"/>
      <c r="R34" s="97">
        <v>9</v>
      </c>
      <c r="S34" s="97" t="s">
        <v>67</v>
      </c>
      <c r="T34" s="97" t="s">
        <v>78</v>
      </c>
      <c r="U34" s="97"/>
      <c r="V34" s="97"/>
      <c r="W34" s="97"/>
      <c r="X34" s="97"/>
      <c r="Y34" s="97"/>
      <c r="Z34" s="97"/>
      <c r="AA34" s="97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</row>
    <row r="35" spans="1:46" ht="12.75">
      <c r="A35" s="14">
        <f t="shared" si="1"/>
        <v>28</v>
      </c>
      <c r="B35" s="94"/>
      <c r="C35" s="75" t="str">
        <f>Tracking!C35</f>
        <v>Groceries</v>
      </c>
      <c r="D35" s="75"/>
      <c r="E35" s="77">
        <f>IF(U$26,HLOOKUP(T$25,BUDGETM,A35,FALSE),'Quick Budget'!G34*T$42)</f>
        <v>0</v>
      </c>
      <c r="F35" s="77">
        <f t="shared" si="3"/>
        <v>0</v>
      </c>
      <c r="G35" s="78">
        <f t="shared" si="4"/>
        <v>0</v>
      </c>
      <c r="H35" s="54"/>
      <c r="I35" s="54"/>
      <c r="J35" s="54"/>
      <c r="K35" s="54"/>
      <c r="L35" s="54"/>
      <c r="M35" s="54"/>
      <c r="N35" s="54"/>
      <c r="O35" s="54"/>
      <c r="P35" s="54"/>
      <c r="Q35" s="97"/>
      <c r="R35" s="97">
        <v>10</v>
      </c>
      <c r="S35" s="97" t="s">
        <v>68</v>
      </c>
      <c r="T35" s="97" t="s">
        <v>79</v>
      </c>
      <c r="U35" s="97"/>
      <c r="V35" s="97"/>
      <c r="W35" s="97"/>
      <c r="X35" s="97"/>
      <c r="Y35" s="97"/>
      <c r="Z35" s="97"/>
      <c r="AA35" s="97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</row>
    <row r="36" spans="1:46" ht="12.75">
      <c r="A36" s="14">
        <f t="shared" si="1"/>
        <v>29</v>
      </c>
      <c r="B36" s="94"/>
      <c r="C36" s="75" t="str">
        <f>Tracking!C36</f>
        <v>Real Estate Tax</v>
      </c>
      <c r="D36" s="75"/>
      <c r="E36" s="77">
        <f>IF(U$26,HLOOKUP(T$25,BUDGETM,A36,FALSE),'Quick Budget'!G35*T$42)</f>
        <v>0</v>
      </c>
      <c r="F36" s="77">
        <f t="shared" si="3"/>
        <v>0</v>
      </c>
      <c r="G36" s="78">
        <f t="shared" si="4"/>
        <v>0</v>
      </c>
      <c r="H36" s="54"/>
      <c r="I36" s="54"/>
      <c r="J36" s="54"/>
      <c r="K36" s="54"/>
      <c r="L36" s="54"/>
      <c r="M36" s="54"/>
      <c r="N36" s="54"/>
      <c r="O36" s="54"/>
      <c r="P36" s="54"/>
      <c r="Q36" s="97"/>
      <c r="R36" s="97">
        <v>11</v>
      </c>
      <c r="S36" s="97" t="s">
        <v>69</v>
      </c>
      <c r="T36" s="97" t="s">
        <v>80</v>
      </c>
      <c r="U36" s="97"/>
      <c r="V36" s="97"/>
      <c r="W36" s="97"/>
      <c r="X36" s="97"/>
      <c r="Y36" s="97"/>
      <c r="Z36" s="97"/>
      <c r="AA36" s="97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</row>
    <row r="37" spans="1:46" ht="12.75">
      <c r="A37" s="14">
        <f t="shared" si="1"/>
        <v>30</v>
      </c>
      <c r="B37" s="94"/>
      <c r="C37" s="75" t="str">
        <f>Tracking!C37</f>
        <v>Other</v>
      </c>
      <c r="D37" s="75"/>
      <c r="E37" s="77">
        <f>IF(U$26,HLOOKUP(T$25,BUDGETM,A37,FALSE),'Quick Budget'!G36*T$42)</f>
        <v>0</v>
      </c>
      <c r="F37" s="77">
        <f t="shared" si="3"/>
        <v>0</v>
      </c>
      <c r="G37" s="78">
        <f t="shared" si="4"/>
        <v>0</v>
      </c>
      <c r="H37" s="54"/>
      <c r="I37" s="54"/>
      <c r="J37" s="54"/>
      <c r="K37" s="54"/>
      <c r="L37" s="54"/>
      <c r="M37" s="54"/>
      <c r="N37" s="54"/>
      <c r="O37" s="54"/>
      <c r="P37" s="54"/>
      <c r="Q37" s="97"/>
      <c r="R37" s="97">
        <v>12</v>
      </c>
      <c r="S37" s="97" t="s">
        <v>70</v>
      </c>
      <c r="T37" s="97" t="s">
        <v>81</v>
      </c>
      <c r="U37" s="97"/>
      <c r="V37" s="97"/>
      <c r="W37" s="97"/>
      <c r="X37" s="97"/>
      <c r="Y37" s="97"/>
      <c r="Z37" s="97"/>
      <c r="AA37" s="97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</row>
    <row r="38" spans="1:46" ht="12.75">
      <c r="A38" s="14">
        <f t="shared" si="1"/>
        <v>31</v>
      </c>
      <c r="B38" s="94"/>
      <c r="C38" s="75" t="str">
        <f>Tracking!C38</f>
        <v>Other</v>
      </c>
      <c r="D38" s="75"/>
      <c r="E38" s="77">
        <f>IF(U$26,HLOOKUP(T$25,BUDGETM,A38,FALSE),'Quick Budget'!G37*T$42)</f>
        <v>0</v>
      </c>
      <c r="F38" s="77">
        <f t="shared" si="3"/>
        <v>0</v>
      </c>
      <c r="G38" s="78">
        <f t="shared" si="4"/>
        <v>0</v>
      </c>
      <c r="H38" s="54"/>
      <c r="I38" s="54"/>
      <c r="J38" s="54"/>
      <c r="K38" s="54"/>
      <c r="L38" s="54"/>
      <c r="M38" s="54"/>
      <c r="N38" s="54"/>
      <c r="O38" s="54"/>
      <c r="P38" s="54"/>
      <c r="Q38" s="97"/>
      <c r="R38" s="97">
        <v>13</v>
      </c>
      <c r="S38" s="97" t="s">
        <v>71</v>
      </c>
      <c r="T38" s="97" t="s">
        <v>82</v>
      </c>
      <c r="U38" s="97"/>
      <c r="V38" s="97"/>
      <c r="W38" s="97"/>
      <c r="X38" s="97"/>
      <c r="Y38" s="97"/>
      <c r="Z38" s="97"/>
      <c r="AA38" s="97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</row>
    <row r="39" spans="1:46" ht="12.75">
      <c r="A39" s="14">
        <f t="shared" si="1"/>
        <v>32</v>
      </c>
      <c r="B39" s="94"/>
      <c r="C39" s="75"/>
      <c r="D39" s="75"/>
      <c r="E39" s="100"/>
      <c r="F39" s="100"/>
      <c r="G39" s="101"/>
      <c r="H39" s="54"/>
      <c r="I39" s="54"/>
      <c r="J39" s="54"/>
      <c r="K39" s="54"/>
      <c r="L39" s="54"/>
      <c r="M39" s="54"/>
      <c r="N39" s="54"/>
      <c r="O39" s="54"/>
      <c r="P39" s="54"/>
      <c r="Q39" s="97"/>
      <c r="R39" s="97">
        <v>14</v>
      </c>
      <c r="S39" s="97" t="s">
        <v>72</v>
      </c>
      <c r="T39" s="97" t="s">
        <v>83</v>
      </c>
      <c r="U39" s="97"/>
      <c r="V39" s="97"/>
      <c r="W39" s="97"/>
      <c r="X39" s="97"/>
      <c r="Y39" s="97"/>
      <c r="Z39" s="97"/>
      <c r="AA39" s="97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ht="12.75">
      <c r="A40" s="14">
        <f t="shared" si="1"/>
        <v>33</v>
      </c>
      <c r="B40" s="94" t="str">
        <f>Tracking!B40</f>
        <v>Utilities</v>
      </c>
      <c r="C40" s="75"/>
      <c r="D40" s="75"/>
      <c r="E40" s="92">
        <f>SUM(E41:E49)</f>
        <v>0</v>
      </c>
      <c r="F40" s="92">
        <f>SUM(F41:F49)</f>
        <v>0</v>
      </c>
      <c r="G40" s="117">
        <f>SUM(G41:G49)</f>
        <v>0</v>
      </c>
      <c r="H40" s="54"/>
      <c r="I40" s="54"/>
      <c r="J40" s="54"/>
      <c r="K40" s="54"/>
      <c r="L40" s="54"/>
      <c r="M40" s="54"/>
      <c r="N40" s="54"/>
      <c r="O40" s="54"/>
      <c r="P40" s="54"/>
      <c r="Q40" s="97"/>
      <c r="R40" s="97">
        <v>15</v>
      </c>
      <c r="S40" s="97" t="s">
        <v>73</v>
      </c>
      <c r="T40" s="97" t="s">
        <v>84</v>
      </c>
      <c r="U40" s="97"/>
      <c r="V40" s="97"/>
      <c r="W40" s="97"/>
      <c r="X40" s="97"/>
      <c r="Y40" s="97"/>
      <c r="Z40" s="97"/>
      <c r="AA40" s="97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</row>
    <row r="41" spans="1:46" ht="12.75">
      <c r="A41" s="14">
        <f t="shared" si="1"/>
        <v>34</v>
      </c>
      <c r="B41" s="94"/>
      <c r="C41" s="75" t="str">
        <f>Tracking!C41</f>
        <v>Phone - Home</v>
      </c>
      <c r="D41" s="75"/>
      <c r="E41" s="77">
        <f>IF(U$26,HLOOKUP(T$25,BUDGETM,A41,FALSE),'Quick Budget'!G40*T$42)</f>
        <v>0</v>
      </c>
      <c r="F41" s="77">
        <f aca="true" t="shared" si="5" ref="F41:F49">HLOOKUP(T$25,TRACKING,A41+1,FALSE)</f>
        <v>0</v>
      </c>
      <c r="G41" s="78">
        <f aca="true" t="shared" si="6" ref="G41:G49">F41-E41</f>
        <v>0</v>
      </c>
      <c r="H41" s="54"/>
      <c r="I41" s="54"/>
      <c r="J41" s="54"/>
      <c r="K41" s="54"/>
      <c r="L41" s="54"/>
      <c r="M41" s="54"/>
      <c r="N41" s="54"/>
      <c r="O41" s="54"/>
      <c r="P41" s="54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ht="12.75">
      <c r="A42" s="14">
        <f t="shared" si="1"/>
        <v>35</v>
      </c>
      <c r="B42" s="94"/>
      <c r="C42" s="75" t="str">
        <f>Tracking!C42</f>
        <v>Phone - Cell</v>
      </c>
      <c r="D42" s="75"/>
      <c r="E42" s="77">
        <f>IF(U$26,HLOOKUP(T$25,BUDGETM,A42,FALSE),'Quick Budget'!G41*T$42)</f>
        <v>0</v>
      </c>
      <c r="F42" s="77">
        <f t="shared" si="5"/>
        <v>0</v>
      </c>
      <c r="G42" s="78">
        <f t="shared" si="6"/>
        <v>0</v>
      </c>
      <c r="H42" s="54"/>
      <c r="I42" s="54"/>
      <c r="J42" s="54"/>
      <c r="K42" s="54"/>
      <c r="L42" s="54"/>
      <c r="M42" s="54"/>
      <c r="N42" s="54"/>
      <c r="O42" s="54"/>
      <c r="P42" s="54"/>
      <c r="Q42" s="97"/>
      <c r="R42" s="97"/>
      <c r="S42" s="97" t="s">
        <v>95</v>
      </c>
      <c r="T42" s="97">
        <f>IF(T25=T28,'Budget By Month'!R6,1)</f>
        <v>1</v>
      </c>
      <c r="U42" s="97"/>
      <c r="V42" s="97"/>
      <c r="W42" s="97"/>
      <c r="X42" s="97"/>
      <c r="Y42" s="97"/>
      <c r="Z42" s="97"/>
      <c r="AA42" s="97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</row>
    <row r="43" spans="1:46" ht="12.75">
      <c r="A43" s="14">
        <f t="shared" si="1"/>
        <v>36</v>
      </c>
      <c r="B43" s="94"/>
      <c r="C43" s="75" t="str">
        <f>Tracking!C43</f>
        <v>Cable</v>
      </c>
      <c r="D43" s="75"/>
      <c r="E43" s="77">
        <f>IF(U$26,HLOOKUP(T$25,BUDGETM,A43,FALSE),'Quick Budget'!G42*T$42)</f>
        <v>0</v>
      </c>
      <c r="F43" s="77">
        <f t="shared" si="5"/>
        <v>0</v>
      </c>
      <c r="G43" s="78">
        <f t="shared" si="6"/>
        <v>0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ht="12.75">
      <c r="A44" s="14">
        <f t="shared" si="1"/>
        <v>37</v>
      </c>
      <c r="B44" s="94"/>
      <c r="C44" s="75" t="str">
        <f>Tracking!C44</f>
        <v>Gas</v>
      </c>
      <c r="D44" s="75"/>
      <c r="E44" s="77">
        <f>IF(U$26,HLOOKUP(T$25,BUDGETM,A44,FALSE),'Quick Budget'!G43*T$42)</f>
        <v>0</v>
      </c>
      <c r="F44" s="77">
        <f t="shared" si="5"/>
        <v>0</v>
      </c>
      <c r="G44" s="78">
        <f t="shared" si="6"/>
        <v>0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</row>
    <row r="45" spans="1:46" ht="12.75">
      <c r="A45" s="14">
        <f t="shared" si="1"/>
        <v>38</v>
      </c>
      <c r="B45" s="94"/>
      <c r="C45" s="75" t="str">
        <f>Tracking!C45</f>
        <v>Water</v>
      </c>
      <c r="D45" s="75"/>
      <c r="E45" s="77">
        <f>IF(U$26,HLOOKUP(T$25,BUDGETM,A45,FALSE),'Quick Budget'!G44*T$42)</f>
        <v>0</v>
      </c>
      <c r="F45" s="77">
        <f t="shared" si="5"/>
        <v>0</v>
      </c>
      <c r="G45" s="78">
        <f t="shared" si="6"/>
        <v>0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</row>
    <row r="46" spans="1:46" ht="12.75">
      <c r="A46" s="14">
        <f t="shared" si="1"/>
        <v>39</v>
      </c>
      <c r="B46" s="94"/>
      <c r="C46" s="75" t="str">
        <f>Tracking!C46</f>
        <v>Electricity</v>
      </c>
      <c r="D46" s="75"/>
      <c r="E46" s="77">
        <f>IF(U$26,HLOOKUP(T$25,BUDGETM,A46,FALSE),'Quick Budget'!G45*T$42)</f>
        <v>0</v>
      </c>
      <c r="F46" s="77">
        <f t="shared" si="5"/>
        <v>0</v>
      </c>
      <c r="G46" s="78">
        <f t="shared" si="6"/>
        <v>0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ht="12.75">
      <c r="A47" s="14">
        <f t="shared" si="1"/>
        <v>40</v>
      </c>
      <c r="B47" s="94"/>
      <c r="C47" s="75" t="str">
        <f>Tracking!C47</f>
        <v>Internet</v>
      </c>
      <c r="D47" s="75"/>
      <c r="E47" s="77">
        <f>IF(U$26,HLOOKUP(T$25,BUDGETM,A47,FALSE),'Quick Budget'!G46*T$42)</f>
        <v>0</v>
      </c>
      <c r="F47" s="77">
        <f t="shared" si="5"/>
        <v>0</v>
      </c>
      <c r="G47" s="78">
        <f t="shared" si="6"/>
        <v>0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</row>
    <row r="48" spans="1:46" ht="12.75">
      <c r="A48" s="14">
        <f t="shared" si="1"/>
        <v>41</v>
      </c>
      <c r="B48" s="94"/>
      <c r="C48" s="75" t="str">
        <f>Tracking!C48</f>
        <v>Other</v>
      </c>
      <c r="D48" s="75"/>
      <c r="E48" s="77">
        <f>IF(U$26,HLOOKUP(T$25,BUDGETM,A48,FALSE),'Quick Budget'!G47*T$42)</f>
        <v>0</v>
      </c>
      <c r="F48" s="77">
        <f t="shared" si="5"/>
        <v>0</v>
      </c>
      <c r="G48" s="78">
        <f t="shared" si="6"/>
        <v>0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</row>
    <row r="49" spans="1:46" ht="12.75">
      <c r="A49" s="14">
        <f t="shared" si="1"/>
        <v>42</v>
      </c>
      <c r="B49" s="94"/>
      <c r="C49" s="75" t="str">
        <f>Tracking!C49</f>
        <v>Other</v>
      </c>
      <c r="D49" s="75"/>
      <c r="E49" s="77">
        <f>IF(U$26,HLOOKUP(T$25,BUDGETM,A49,FALSE),'Quick Budget'!G48*T$42)</f>
        <v>0</v>
      </c>
      <c r="F49" s="77">
        <f t="shared" si="5"/>
        <v>0</v>
      </c>
      <c r="G49" s="78">
        <f t="shared" si="6"/>
        <v>0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</row>
    <row r="50" spans="1:46" ht="12.75">
      <c r="A50" s="14">
        <f t="shared" si="1"/>
        <v>43</v>
      </c>
      <c r="B50" s="94"/>
      <c r="C50" s="75"/>
      <c r="D50" s="75"/>
      <c r="E50" s="100"/>
      <c r="F50" s="100"/>
      <c r="G50" s="101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</row>
    <row r="51" spans="1:46" ht="12.75">
      <c r="A51" s="14">
        <f t="shared" si="1"/>
        <v>44</v>
      </c>
      <c r="B51" s="94" t="str">
        <f>Tracking!B51</f>
        <v>Health</v>
      </c>
      <c r="C51" s="75"/>
      <c r="D51" s="75"/>
      <c r="E51" s="92">
        <f>SUM(E52:E58)</f>
        <v>0</v>
      </c>
      <c r="F51" s="92">
        <f>SUM(F52:F58)</f>
        <v>0</v>
      </c>
      <c r="G51" s="117">
        <f>SUM(G52:G58)</f>
        <v>0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</row>
    <row r="52" spans="1:46" ht="12.75">
      <c r="A52" s="14">
        <f aca="true" t="shared" si="7" ref="A52:A84">A51+1</f>
        <v>45</v>
      </c>
      <c r="B52" s="94"/>
      <c r="C52" s="75" t="str">
        <f>Tracking!C52</f>
        <v>Dental</v>
      </c>
      <c r="D52" s="75"/>
      <c r="E52" s="77">
        <f>IF(U$26,HLOOKUP(T$25,BUDGETM,A52,FALSE),'Quick Budget'!G51*T$42)</f>
        <v>0</v>
      </c>
      <c r="F52" s="77">
        <f aca="true" t="shared" si="8" ref="F52:F58">HLOOKUP(T$25,TRACKING,A52+1,FALSE)</f>
        <v>0</v>
      </c>
      <c r="G52" s="78">
        <f aca="true" t="shared" si="9" ref="G52:G58">F52-E52</f>
        <v>0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</row>
    <row r="53" spans="1:46" ht="12.75">
      <c r="A53" s="14">
        <f t="shared" si="7"/>
        <v>46</v>
      </c>
      <c r="B53" s="94"/>
      <c r="C53" s="75" t="str">
        <f>Tracking!C53</f>
        <v>Medical</v>
      </c>
      <c r="D53" s="75"/>
      <c r="E53" s="77">
        <f>IF(U$26,HLOOKUP(T$25,BUDGETM,A53,FALSE),'Quick Budget'!G52*T$42)</f>
        <v>0</v>
      </c>
      <c r="F53" s="77">
        <f t="shared" si="8"/>
        <v>0</v>
      </c>
      <c r="G53" s="78">
        <f t="shared" si="9"/>
        <v>0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</row>
    <row r="54" spans="1:46" ht="12.75">
      <c r="A54" s="14">
        <f t="shared" si="7"/>
        <v>47</v>
      </c>
      <c r="B54" s="94"/>
      <c r="C54" s="75" t="str">
        <f>Tracking!C54</f>
        <v>Medication</v>
      </c>
      <c r="D54" s="75"/>
      <c r="E54" s="77">
        <f>IF(U$26,HLOOKUP(T$25,BUDGETM,A54,FALSE),'Quick Budget'!G53*T$42)</f>
        <v>0</v>
      </c>
      <c r="F54" s="77">
        <f t="shared" si="8"/>
        <v>0</v>
      </c>
      <c r="G54" s="78">
        <f t="shared" si="9"/>
        <v>0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</row>
    <row r="55" spans="1:46" ht="12.75">
      <c r="A55" s="14">
        <f t="shared" si="7"/>
        <v>48</v>
      </c>
      <c r="B55" s="94"/>
      <c r="C55" s="75" t="str">
        <f>Tracking!C55</f>
        <v>Vision/contacts</v>
      </c>
      <c r="D55" s="75"/>
      <c r="E55" s="77">
        <f>IF(U$26,HLOOKUP(T$25,BUDGETM,A55,FALSE),'Quick Budget'!G54*T$42)</f>
        <v>0</v>
      </c>
      <c r="F55" s="77">
        <f t="shared" si="8"/>
        <v>0</v>
      </c>
      <c r="G55" s="78">
        <f t="shared" si="9"/>
        <v>0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</row>
    <row r="56" spans="1:46" ht="12.75">
      <c r="A56" s="14">
        <f t="shared" si="7"/>
        <v>49</v>
      </c>
      <c r="B56" s="94"/>
      <c r="C56" s="75" t="str">
        <f>Tracking!C56</f>
        <v>Life Insurance</v>
      </c>
      <c r="D56" s="75"/>
      <c r="E56" s="77">
        <f>IF(U$26,HLOOKUP(T$25,BUDGETM,A56,FALSE),'Quick Budget'!G55*T$42)</f>
        <v>0</v>
      </c>
      <c r="F56" s="77">
        <f t="shared" si="8"/>
        <v>0</v>
      </c>
      <c r="G56" s="78">
        <f t="shared" si="9"/>
        <v>0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</row>
    <row r="57" spans="1:46" ht="12.75">
      <c r="A57" s="14">
        <f t="shared" si="7"/>
        <v>50</v>
      </c>
      <c r="B57" s="94"/>
      <c r="C57" s="75" t="str">
        <f>Tracking!C57</f>
        <v>Other</v>
      </c>
      <c r="D57" s="75"/>
      <c r="E57" s="77">
        <f>IF(U$26,HLOOKUP(T$25,BUDGETM,A57,FALSE),'Quick Budget'!G56*T$42)</f>
        <v>0</v>
      </c>
      <c r="F57" s="77">
        <f t="shared" si="8"/>
        <v>0</v>
      </c>
      <c r="G57" s="78">
        <f t="shared" si="9"/>
        <v>0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</row>
    <row r="58" spans="1:46" ht="12.75">
      <c r="A58" s="14">
        <f t="shared" si="7"/>
        <v>51</v>
      </c>
      <c r="B58" s="94"/>
      <c r="C58" s="75" t="str">
        <f>Tracking!C58</f>
        <v>Other</v>
      </c>
      <c r="D58" s="75"/>
      <c r="E58" s="77">
        <f>IF(U$26,HLOOKUP(T$25,BUDGETM,A58,FALSE),'Quick Budget'!G57*T$42)</f>
        <v>0</v>
      </c>
      <c r="F58" s="77">
        <f t="shared" si="8"/>
        <v>0</v>
      </c>
      <c r="G58" s="78">
        <f t="shared" si="9"/>
        <v>0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</row>
    <row r="59" spans="1:46" ht="12.75">
      <c r="A59" s="14">
        <f t="shared" si="7"/>
        <v>52</v>
      </c>
      <c r="B59" s="94"/>
      <c r="C59" s="75"/>
      <c r="D59" s="75"/>
      <c r="E59" s="77"/>
      <c r="F59" s="77"/>
      <c r="G59" s="78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</row>
    <row r="60" spans="1:46" ht="12.75">
      <c r="A60" s="14">
        <f t="shared" si="7"/>
        <v>53</v>
      </c>
      <c r="B60" s="94" t="str">
        <f>Tracking!B60</f>
        <v>Entertainment</v>
      </c>
      <c r="C60" s="75"/>
      <c r="D60" s="75"/>
      <c r="E60" s="92">
        <f>SUM(E61:E70)</f>
        <v>0</v>
      </c>
      <c r="F60" s="92">
        <f>SUM(F61:F70)</f>
        <v>0</v>
      </c>
      <c r="G60" s="117">
        <f>SUM(G61:G70)</f>
        <v>0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</row>
    <row r="61" spans="1:46" ht="12.75">
      <c r="A61" s="14">
        <f t="shared" si="7"/>
        <v>54</v>
      </c>
      <c r="B61" s="94"/>
      <c r="C61" s="75" t="str">
        <f>Tracking!C61</f>
        <v>Memberships</v>
      </c>
      <c r="D61" s="75"/>
      <c r="E61" s="77">
        <f>IF(U$26,HLOOKUP(T$25,BUDGETM,A61,FALSE),'Quick Budget'!G60*T$42)</f>
        <v>0</v>
      </c>
      <c r="F61" s="77">
        <f aca="true" t="shared" si="10" ref="F61:F70">HLOOKUP(T$25,TRACKING,A61+1,FALSE)</f>
        <v>0</v>
      </c>
      <c r="G61" s="78">
        <f aca="true" t="shared" si="11" ref="G61:G70">F61-E61</f>
        <v>0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</row>
    <row r="62" spans="1:46" ht="12.75">
      <c r="A62" s="14">
        <f t="shared" si="7"/>
        <v>55</v>
      </c>
      <c r="B62" s="94"/>
      <c r="C62" s="75" t="str">
        <f>Tracking!C62</f>
        <v>Dining out</v>
      </c>
      <c r="D62" s="75"/>
      <c r="E62" s="77">
        <f>IF(U$26,HLOOKUP(T$25,BUDGETM,A62,FALSE),'Quick Budget'!G61*T$42)</f>
        <v>0</v>
      </c>
      <c r="F62" s="77">
        <f t="shared" si="10"/>
        <v>0</v>
      </c>
      <c r="G62" s="78">
        <f t="shared" si="11"/>
        <v>0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</row>
    <row r="63" spans="1:46" ht="12.75">
      <c r="A63" s="14">
        <f t="shared" si="7"/>
        <v>56</v>
      </c>
      <c r="B63" s="94"/>
      <c r="C63" s="75" t="str">
        <f>Tracking!C63</f>
        <v>Events</v>
      </c>
      <c r="D63" s="75"/>
      <c r="E63" s="77">
        <f>IF(U$26,HLOOKUP(T$25,BUDGETM,A63,FALSE),'Quick Budget'!G62*T$42)</f>
        <v>0</v>
      </c>
      <c r="F63" s="77">
        <f t="shared" si="10"/>
        <v>0</v>
      </c>
      <c r="G63" s="78">
        <f t="shared" si="11"/>
        <v>0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</row>
    <row r="64" spans="1:46" ht="12.75">
      <c r="A64" s="14">
        <f t="shared" si="7"/>
        <v>57</v>
      </c>
      <c r="B64" s="94"/>
      <c r="C64" s="75" t="str">
        <f>Tracking!C64</f>
        <v>Subscriptions</v>
      </c>
      <c r="D64" s="75"/>
      <c r="E64" s="77">
        <f>IF(U$26,HLOOKUP(T$25,BUDGETM,A64,FALSE),'Quick Budget'!G63*T$42)</f>
        <v>0</v>
      </c>
      <c r="F64" s="77">
        <f t="shared" si="10"/>
        <v>0</v>
      </c>
      <c r="G64" s="78">
        <f t="shared" si="11"/>
        <v>0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</row>
    <row r="65" spans="1:46" ht="12.75">
      <c r="A65" s="14">
        <f t="shared" si="7"/>
        <v>58</v>
      </c>
      <c r="B65" s="94"/>
      <c r="C65" s="75" t="str">
        <f>Tracking!C65</f>
        <v>Movies</v>
      </c>
      <c r="D65" s="75"/>
      <c r="E65" s="77">
        <f>IF(U$26,HLOOKUP(T$25,BUDGETM,A65,FALSE),'Quick Budget'!G64*T$42)</f>
        <v>0</v>
      </c>
      <c r="F65" s="77">
        <f t="shared" si="10"/>
        <v>0</v>
      </c>
      <c r="G65" s="78">
        <f t="shared" si="11"/>
        <v>0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</row>
    <row r="66" spans="1:46" ht="12.75">
      <c r="A66" s="14">
        <f t="shared" si="7"/>
        <v>59</v>
      </c>
      <c r="B66" s="94"/>
      <c r="C66" s="75" t="str">
        <f>Tracking!C66</f>
        <v>Music</v>
      </c>
      <c r="D66" s="75"/>
      <c r="E66" s="77">
        <f>IF(U$26,HLOOKUP(T$25,BUDGETM,A66,FALSE),'Quick Budget'!G65*T$42)</f>
        <v>0</v>
      </c>
      <c r="F66" s="77">
        <f t="shared" si="10"/>
        <v>0</v>
      </c>
      <c r="G66" s="78">
        <f t="shared" si="11"/>
        <v>0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</row>
    <row r="67" spans="1:46" ht="12.75">
      <c r="A67" s="14">
        <f t="shared" si="7"/>
        <v>60</v>
      </c>
      <c r="B67" s="94"/>
      <c r="C67" s="75" t="str">
        <f>Tracking!C67</f>
        <v>Hobbies</v>
      </c>
      <c r="D67" s="75"/>
      <c r="E67" s="77">
        <f>IF(U$26,HLOOKUP(T$25,BUDGETM,A67,FALSE),'Quick Budget'!G66*T$42)</f>
        <v>0</v>
      </c>
      <c r="F67" s="77">
        <f t="shared" si="10"/>
        <v>0</v>
      </c>
      <c r="G67" s="78">
        <f t="shared" si="11"/>
        <v>0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</row>
    <row r="68" spans="1:46" ht="12.75">
      <c r="A68" s="14">
        <f t="shared" si="7"/>
        <v>61</v>
      </c>
      <c r="B68" s="94"/>
      <c r="C68" s="75" t="str">
        <f>Tracking!C68</f>
        <v>Travel/ Vacation</v>
      </c>
      <c r="D68" s="75"/>
      <c r="E68" s="77">
        <f>IF(U$26,HLOOKUP(T$25,BUDGETM,A68,FALSE),'Quick Budget'!G67*T$42)</f>
        <v>0</v>
      </c>
      <c r="F68" s="77">
        <f t="shared" si="10"/>
        <v>0</v>
      </c>
      <c r="G68" s="78">
        <f t="shared" si="11"/>
        <v>0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</row>
    <row r="69" spans="1:46" ht="12.75">
      <c r="A69" s="14">
        <f t="shared" si="7"/>
        <v>62</v>
      </c>
      <c r="B69" s="94"/>
      <c r="C69" s="75" t="str">
        <f>Tracking!C69</f>
        <v>Other</v>
      </c>
      <c r="D69" s="75"/>
      <c r="E69" s="77">
        <f>IF(U$26,HLOOKUP(T$25,BUDGETM,A69,FALSE),'Quick Budget'!G68*T$42)</f>
        <v>0</v>
      </c>
      <c r="F69" s="77">
        <f t="shared" si="10"/>
        <v>0</v>
      </c>
      <c r="G69" s="78">
        <f t="shared" si="11"/>
        <v>0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</row>
    <row r="70" spans="1:46" ht="12.75">
      <c r="A70" s="14">
        <f t="shared" si="7"/>
        <v>63</v>
      </c>
      <c r="B70" s="94"/>
      <c r="C70" s="75" t="str">
        <f>Tracking!C70</f>
        <v>Other</v>
      </c>
      <c r="D70" s="75"/>
      <c r="E70" s="77">
        <f>IF(U$26,HLOOKUP(T$25,BUDGETM,A70,FALSE),'Quick Budget'!G69*T$42)</f>
        <v>0</v>
      </c>
      <c r="F70" s="77">
        <f t="shared" si="10"/>
        <v>0</v>
      </c>
      <c r="G70" s="78">
        <f t="shared" si="11"/>
        <v>0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</row>
    <row r="71" spans="1:46" ht="12.75">
      <c r="A71" s="14">
        <f t="shared" si="7"/>
        <v>64</v>
      </c>
      <c r="B71" s="94"/>
      <c r="C71" s="75"/>
      <c r="D71" s="75"/>
      <c r="E71" s="100"/>
      <c r="F71" s="100"/>
      <c r="G71" s="101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</row>
    <row r="72" spans="1:46" ht="12.75">
      <c r="A72" s="14">
        <f t="shared" si="7"/>
        <v>65</v>
      </c>
      <c r="B72" s="94" t="str">
        <f>Tracking!B72</f>
        <v>Miscellaneous</v>
      </c>
      <c r="C72" s="75"/>
      <c r="D72" s="75"/>
      <c r="E72" s="92">
        <f>SUM(E73:E84)</f>
        <v>0</v>
      </c>
      <c r="F72" s="92">
        <f>SUM(F73:F84)</f>
        <v>0</v>
      </c>
      <c r="G72" s="117">
        <f>SUM(G73:G84)</f>
        <v>0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</row>
    <row r="73" spans="1:46" ht="12.75">
      <c r="A73" s="14">
        <f t="shared" si="7"/>
        <v>66</v>
      </c>
      <c r="B73" s="94"/>
      <c r="C73" s="75" t="str">
        <f>Tracking!C73</f>
        <v>Dry Cleaning</v>
      </c>
      <c r="D73" s="75"/>
      <c r="E73" s="77">
        <f>IF(U$26,HLOOKUP(T$25,BUDGETM,A73,FALSE),'Quick Budget'!G72*T$42)</f>
        <v>0</v>
      </c>
      <c r="F73" s="77">
        <f aca="true" t="shared" si="12" ref="F73:F84">HLOOKUP(T$25,TRACKING,A73+1,FALSE)</f>
        <v>0</v>
      </c>
      <c r="G73" s="78">
        <f aca="true" t="shared" si="13" ref="G73:G84">F73-E73</f>
        <v>0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</row>
    <row r="74" spans="1:46" ht="12.75">
      <c r="A74" s="14">
        <f t="shared" si="7"/>
        <v>67</v>
      </c>
      <c r="B74" s="94"/>
      <c r="C74" s="75" t="str">
        <f>Tracking!C74</f>
        <v>New Clothes</v>
      </c>
      <c r="D74" s="75"/>
      <c r="E74" s="77">
        <f>IF(U$26,HLOOKUP(T$25,BUDGETM,A74,FALSE),'Quick Budget'!G73*T$42)</f>
        <v>0</v>
      </c>
      <c r="F74" s="77">
        <f t="shared" si="12"/>
        <v>0</v>
      </c>
      <c r="G74" s="78">
        <f t="shared" si="13"/>
        <v>0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</row>
    <row r="75" spans="1:46" ht="12.75">
      <c r="A75" s="14">
        <f t="shared" si="7"/>
        <v>68</v>
      </c>
      <c r="B75" s="94"/>
      <c r="C75" s="75" t="str">
        <f>Tracking!C75</f>
        <v>Donations</v>
      </c>
      <c r="D75" s="75"/>
      <c r="E75" s="77">
        <f>IF(U$26,HLOOKUP(T$25,BUDGETM,A75,FALSE),'Quick Budget'!G74*T$42)</f>
        <v>0</v>
      </c>
      <c r="F75" s="77">
        <f t="shared" si="12"/>
        <v>0</v>
      </c>
      <c r="G75" s="78">
        <f t="shared" si="13"/>
        <v>0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</row>
    <row r="76" spans="1:46" ht="12.75">
      <c r="A76" s="14">
        <f t="shared" si="7"/>
        <v>69</v>
      </c>
      <c r="B76" s="94"/>
      <c r="C76" s="75" t="str">
        <f>Tracking!C76</f>
        <v>Child Care</v>
      </c>
      <c r="D76" s="75"/>
      <c r="E76" s="77">
        <f>IF(U$26,HLOOKUP(T$25,BUDGETM,A76,FALSE),'Quick Budget'!G75*T$42)</f>
        <v>0</v>
      </c>
      <c r="F76" s="77">
        <f t="shared" si="12"/>
        <v>0</v>
      </c>
      <c r="G76" s="78">
        <f t="shared" si="13"/>
        <v>0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</row>
    <row r="77" spans="1:46" ht="12.75">
      <c r="A77" s="14">
        <f t="shared" si="7"/>
        <v>70</v>
      </c>
      <c r="B77" s="94"/>
      <c r="C77" s="75" t="str">
        <f>Tracking!C77</f>
        <v>Tuition</v>
      </c>
      <c r="D77" s="75"/>
      <c r="E77" s="77">
        <f>IF(U$26,HLOOKUP(T$25,BUDGETM,A77,FALSE),'Quick Budget'!G76*T$42)</f>
        <v>0</v>
      </c>
      <c r="F77" s="77">
        <f t="shared" si="12"/>
        <v>0</v>
      </c>
      <c r="G77" s="78">
        <f t="shared" si="13"/>
        <v>0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</row>
    <row r="78" spans="1:46" ht="12.75">
      <c r="A78" s="14">
        <f t="shared" si="7"/>
        <v>71</v>
      </c>
      <c r="B78" s="94"/>
      <c r="C78" s="75" t="str">
        <f>Tracking!C78</f>
        <v>College Loans</v>
      </c>
      <c r="D78" s="75"/>
      <c r="E78" s="77">
        <f>IF(U$26,HLOOKUP(T$25,BUDGETM,A78,FALSE),'Quick Budget'!G77*T$42)</f>
        <v>0</v>
      </c>
      <c r="F78" s="77">
        <f t="shared" si="12"/>
        <v>0</v>
      </c>
      <c r="G78" s="78">
        <f t="shared" si="13"/>
        <v>0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</row>
    <row r="79" spans="1:46" ht="12.75">
      <c r="A79" s="14">
        <f t="shared" si="7"/>
        <v>72</v>
      </c>
      <c r="B79" s="94"/>
      <c r="C79" s="75" t="str">
        <f>Tracking!C79</f>
        <v>Pocket Money</v>
      </c>
      <c r="D79" s="75"/>
      <c r="E79" s="77">
        <f>IF(U$26,HLOOKUP(T$25,BUDGETM,A79,FALSE),'Quick Budget'!G78*T$42)</f>
        <v>0</v>
      </c>
      <c r="F79" s="77">
        <f t="shared" si="12"/>
        <v>0</v>
      </c>
      <c r="G79" s="78">
        <f t="shared" si="13"/>
        <v>0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</row>
    <row r="80" spans="1:46" ht="12.75">
      <c r="A80" s="14">
        <f t="shared" si="7"/>
        <v>73</v>
      </c>
      <c r="B80" s="94"/>
      <c r="C80" s="75" t="str">
        <f>Tracking!C80</f>
        <v>Gifts</v>
      </c>
      <c r="D80" s="75"/>
      <c r="E80" s="77">
        <f>IF(U$26,HLOOKUP(T$25,BUDGETM,A80,FALSE),'Quick Budget'!G79*T$42)</f>
        <v>0</v>
      </c>
      <c r="F80" s="77">
        <f t="shared" si="12"/>
        <v>0</v>
      </c>
      <c r="G80" s="78">
        <f t="shared" si="13"/>
        <v>0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</row>
    <row r="81" spans="1:46" ht="12.75">
      <c r="A81" s="14">
        <f t="shared" si="7"/>
        <v>74</v>
      </c>
      <c r="B81" s="94"/>
      <c r="C81" s="75" t="str">
        <f>Tracking!C81</f>
        <v>Credit Card</v>
      </c>
      <c r="D81" s="75"/>
      <c r="E81" s="77">
        <f>IF(U$26,HLOOKUP(T$25,BUDGETM,A81,FALSE),'Quick Budget'!G80*T$42)</f>
        <v>0</v>
      </c>
      <c r="F81" s="77">
        <f t="shared" si="12"/>
        <v>0</v>
      </c>
      <c r="G81" s="78">
        <f t="shared" si="13"/>
        <v>0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</row>
    <row r="82" spans="1:46" ht="12.75">
      <c r="A82" s="14">
        <f t="shared" si="7"/>
        <v>75</v>
      </c>
      <c r="B82" s="94"/>
      <c r="C82" s="75" t="str">
        <f>Tracking!C82</f>
        <v>Other</v>
      </c>
      <c r="D82" s="75"/>
      <c r="E82" s="77">
        <f>IF(U$26,HLOOKUP(T$25,BUDGETM,A82,FALSE),'Quick Budget'!G81*T$42)</f>
        <v>0</v>
      </c>
      <c r="F82" s="77">
        <f t="shared" si="12"/>
        <v>0</v>
      </c>
      <c r="G82" s="78">
        <f t="shared" si="13"/>
        <v>0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</row>
    <row r="83" spans="1:46" ht="12.75">
      <c r="A83" s="14">
        <f t="shared" si="7"/>
        <v>76</v>
      </c>
      <c r="B83" s="94"/>
      <c r="C83" s="75" t="str">
        <f>Tracking!C83</f>
        <v>Other</v>
      </c>
      <c r="D83" s="75"/>
      <c r="E83" s="77">
        <f>IF(U$26,HLOOKUP(T$25,BUDGETM,A83,FALSE),'Quick Budget'!G82*T$42)</f>
        <v>0</v>
      </c>
      <c r="F83" s="77">
        <f t="shared" si="12"/>
        <v>0</v>
      </c>
      <c r="G83" s="78">
        <f t="shared" si="13"/>
        <v>0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</row>
    <row r="84" spans="1:46" ht="12.75">
      <c r="A84" s="14">
        <f t="shared" si="7"/>
        <v>77</v>
      </c>
      <c r="B84" s="94"/>
      <c r="C84" s="75" t="str">
        <f>Tracking!C84</f>
        <v>Other</v>
      </c>
      <c r="D84" s="75"/>
      <c r="E84" s="77">
        <f>IF(U$26,HLOOKUP(T$25,BUDGETM,A84,FALSE),'Quick Budget'!G83*T$42)</f>
        <v>0</v>
      </c>
      <c r="F84" s="77">
        <f t="shared" si="12"/>
        <v>0</v>
      </c>
      <c r="G84" s="78">
        <f t="shared" si="13"/>
        <v>0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</row>
    <row r="85" spans="1:46" ht="12.75">
      <c r="A85" s="14"/>
      <c r="B85" s="105"/>
      <c r="C85" s="81"/>
      <c r="D85" s="81"/>
      <c r="E85" s="81"/>
      <c r="F85" s="81"/>
      <c r="G85" s="82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</row>
    <row r="86" spans="1:46" ht="12.75">
      <c r="A86" s="8"/>
      <c r="B86" s="54"/>
      <c r="C86" s="54"/>
      <c r="D86" s="115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</row>
    <row r="87" spans="1:46" ht="12.75">
      <c r="A87" s="8"/>
      <c r="B87" s="54"/>
      <c r="C87" s="54"/>
      <c r="D87" s="115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</row>
    <row r="88" spans="1:46" ht="12.75">
      <c r="A88" s="8"/>
      <c r="B88" s="54"/>
      <c r="C88" s="54"/>
      <c r="D88" s="115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</row>
    <row r="89" spans="1:46" ht="12.75">
      <c r="A89" s="8"/>
      <c r="B89" s="54"/>
      <c r="C89" s="54"/>
      <c r="D89" s="115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</row>
    <row r="90" spans="1:46" ht="12.75">
      <c r="A90" s="8"/>
      <c r="B90" s="54"/>
      <c r="C90" s="54"/>
      <c r="D90" s="115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</row>
    <row r="91" spans="1:46" ht="12.75">
      <c r="A91" s="8"/>
      <c r="B91" s="54"/>
      <c r="C91" s="54"/>
      <c r="D91" s="115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</row>
    <row r="92" spans="1:46" ht="12.75">
      <c r="A92" s="8"/>
      <c r="B92" s="54"/>
      <c r="C92" s="54"/>
      <c r="D92" s="115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</row>
    <row r="93" spans="1:46" ht="12.75">
      <c r="A93" s="8"/>
      <c r="B93" s="54"/>
      <c r="C93" s="54"/>
      <c r="D93" s="115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</row>
    <row r="94" spans="1:46" ht="12.75">
      <c r="A94" s="8"/>
      <c r="B94" s="54"/>
      <c r="C94" s="54"/>
      <c r="D94" s="115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</row>
    <row r="95" spans="1:46" ht="12.75">
      <c r="A95" s="8"/>
      <c r="B95" s="54"/>
      <c r="C95" s="54"/>
      <c r="D95" s="115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</row>
    <row r="96" spans="1:46" ht="12.75">
      <c r="A96" s="8"/>
      <c r="B96" s="54"/>
      <c r="C96" s="54"/>
      <c r="D96" s="115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</row>
    <row r="97" spans="1:46" ht="12.75">
      <c r="A97" s="8"/>
      <c r="B97" s="54"/>
      <c r="C97" s="54"/>
      <c r="D97" s="115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</row>
    <row r="98" spans="1:2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9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</row>
    <row r="103" spans="1:29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</row>
    <row r="104" spans="1:29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</row>
    <row r="105" spans="1:29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</row>
    <row r="106" spans="1:29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</row>
    <row r="107" spans="1:29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</row>
    <row r="108" spans="1:29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</row>
    <row r="109" spans="1:29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</row>
    <row r="110" spans="1:29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</row>
    <row r="111" spans="1:29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</row>
    <row r="112" spans="1:29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</row>
    <row r="113" spans="1:29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</row>
    <row r="114" spans="1:29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</row>
    <row r="115" spans="1:29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</row>
    <row r="116" spans="1:29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</row>
    <row r="117" spans="1:29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</row>
    <row r="118" spans="1:29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</row>
    <row r="119" spans="1:29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</row>
    <row r="120" spans="1:29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</row>
    <row r="121" spans="1:29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</row>
    <row r="122" spans="1:29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</row>
    <row r="123" spans="1:29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</row>
    <row r="124" spans="1:29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</row>
    <row r="125" spans="1:29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</row>
    <row r="126" spans="1:29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</row>
    <row r="127" spans="1:29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</row>
    <row r="128" spans="1:29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</row>
    <row r="129" spans="1:29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</row>
    <row r="130" spans="1:29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</row>
  </sheetData>
  <sheetProtection password="9C9F" sheet="1" scenarios="1" formatCells="0" formatColumns="0" formatRows="0"/>
  <conditionalFormatting sqref="G18 G28 G40 G51 G60 G72">
    <cfRule type="expression" priority="1" dxfId="0" stopIfTrue="1">
      <formula>$G18&gt;0</formula>
    </cfRule>
  </conditionalFormatting>
  <conditionalFormatting sqref="AB26:AC26">
    <cfRule type="expression" priority="2" dxfId="0" stopIfTrue="1">
      <formula>AB26&lt;0</formula>
    </cfRule>
  </conditionalFormatting>
  <conditionalFormatting sqref="G61:G70 G19:G26 G29:G38 G41:G49 G52:G58 G73:G84">
    <cfRule type="expression" priority="3" dxfId="0" stopIfTrue="1">
      <formula>G19&gt;0</formula>
    </cfRule>
  </conditionalFormatting>
  <conditionalFormatting sqref="G17">
    <cfRule type="expression" priority="4" dxfId="0" stopIfTrue="1">
      <formula>$G$17&gt;0</formula>
    </cfRule>
  </conditionalFormatting>
  <printOptions/>
  <pageMargins left="0.54" right="0.6" top="0.48" bottom="0.53" header="0.5" footer="0.5"/>
  <pageSetup fitToHeight="1" fitToWidth="1" horizontalDpi="600" verticalDpi="600" orientation="portrait" scale="6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tabColor indexed="18"/>
    <pageSetUpPr fitToPage="1"/>
  </sheetPr>
  <dimension ref="A1:AQ99"/>
  <sheetViews>
    <sheetView showGridLines="0" showRowColHeaders="0" workbookViewId="0" topLeftCell="A1">
      <selection activeCell="F25" sqref="F25"/>
    </sheetView>
  </sheetViews>
  <sheetFormatPr defaultColWidth="9.140625" defaultRowHeight="12.75"/>
  <cols>
    <col min="1" max="1" width="3.28125" style="9" customWidth="1"/>
    <col min="2" max="2" width="2.00390625" style="9" customWidth="1"/>
    <col min="3" max="3" width="22.421875" style="9" customWidth="1"/>
    <col min="4" max="4" width="1.7109375" style="9" customWidth="1"/>
    <col min="5" max="35" width="7.421875" style="9" customWidth="1"/>
    <col min="36" max="16384" width="9.140625" style="9" customWidth="1"/>
  </cols>
  <sheetData>
    <row r="1" spans="1:43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3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2.75">
      <c r="A4" s="8"/>
      <c r="B4" s="8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27.75" customHeight="1">
      <c r="A5" s="8"/>
      <c r="B5" s="10"/>
      <c r="C5" s="2"/>
      <c r="D5" s="8"/>
      <c r="E5" s="25"/>
      <c r="F5" s="26"/>
      <c r="G5" s="50" t="s">
        <v>197</v>
      </c>
      <c r="H5" s="8"/>
      <c r="I5" s="8"/>
      <c r="J5" s="27"/>
      <c r="K5" s="28"/>
      <c r="L5" s="28"/>
      <c r="M5" s="2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13.5" customHeight="1">
      <c r="A6" s="8"/>
      <c r="B6" s="8"/>
      <c r="C6" s="8"/>
      <c r="D6" s="8"/>
      <c r="E6" s="8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7.5" customHeight="1">
      <c r="A7" s="14"/>
      <c r="B7" s="19"/>
      <c r="C7" s="20"/>
      <c r="D7" s="8"/>
      <c r="E7" s="20"/>
      <c r="F7" s="20"/>
      <c r="G7" s="2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22.5" customHeight="1">
      <c r="A8" s="14"/>
      <c r="B8" s="5"/>
      <c r="C8" s="12"/>
      <c r="D8" s="12"/>
      <c r="E8" s="6" t="s">
        <v>110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 t="s">
        <v>116</v>
      </c>
      <c r="L8" s="6" t="s">
        <v>117</v>
      </c>
      <c r="M8" s="6" t="s">
        <v>118</v>
      </c>
      <c r="N8" s="6" t="s">
        <v>119</v>
      </c>
      <c r="O8" s="6" t="s">
        <v>120</v>
      </c>
      <c r="P8" s="6" t="s">
        <v>121</v>
      </c>
      <c r="Q8" s="6" t="s">
        <v>122</v>
      </c>
      <c r="R8" s="6" t="s">
        <v>123</v>
      </c>
      <c r="S8" s="6" t="s">
        <v>124</v>
      </c>
      <c r="T8" s="6" t="s">
        <v>125</v>
      </c>
      <c r="U8" s="6" t="s">
        <v>126</v>
      </c>
      <c r="V8" s="6" t="s">
        <v>127</v>
      </c>
      <c r="W8" s="6" t="s">
        <v>128</v>
      </c>
      <c r="X8" s="6" t="s">
        <v>129</v>
      </c>
      <c r="Y8" s="6" t="s">
        <v>130</v>
      </c>
      <c r="Z8" s="6" t="s">
        <v>131</v>
      </c>
      <c r="AA8" s="6" t="s">
        <v>132</v>
      </c>
      <c r="AB8" s="6" t="s">
        <v>133</v>
      </c>
      <c r="AC8" s="6" t="s">
        <v>134</v>
      </c>
      <c r="AD8" s="6" t="s">
        <v>135</v>
      </c>
      <c r="AE8" s="6" t="s">
        <v>136</v>
      </c>
      <c r="AF8" s="6" t="s">
        <v>137</v>
      </c>
      <c r="AG8" s="6" t="s">
        <v>138</v>
      </c>
      <c r="AH8" s="6" t="s">
        <v>139</v>
      </c>
      <c r="AI8" s="6" t="s">
        <v>140</v>
      </c>
      <c r="AJ8" s="7" t="s">
        <v>100</v>
      </c>
      <c r="AK8" s="8"/>
      <c r="AL8" s="8"/>
      <c r="AM8" s="8"/>
      <c r="AN8" s="8"/>
      <c r="AO8" s="8"/>
      <c r="AP8" s="8"/>
      <c r="AQ8" s="8"/>
    </row>
    <row r="9" spans="1:43" ht="14.25" customHeight="1">
      <c r="A9" s="14"/>
      <c r="B9" s="13" t="s">
        <v>141</v>
      </c>
      <c r="C9" s="31"/>
      <c r="D9" s="32"/>
      <c r="E9" s="167">
        <f aca="true" t="shared" si="0" ref="E9:AJ9">E10+E20+E32+E43+E52+E64</f>
        <v>0</v>
      </c>
      <c r="F9" s="167">
        <f t="shared" si="0"/>
        <v>0</v>
      </c>
      <c r="G9" s="167">
        <f t="shared" si="0"/>
        <v>0</v>
      </c>
      <c r="H9" s="167">
        <f t="shared" si="0"/>
        <v>0</v>
      </c>
      <c r="I9" s="167">
        <f t="shared" si="0"/>
        <v>0</v>
      </c>
      <c r="J9" s="167">
        <f t="shared" si="0"/>
        <v>0</v>
      </c>
      <c r="K9" s="167">
        <f t="shared" si="0"/>
        <v>0</v>
      </c>
      <c r="L9" s="167">
        <f t="shared" si="0"/>
        <v>0</v>
      </c>
      <c r="M9" s="167">
        <f t="shared" si="0"/>
        <v>0</v>
      </c>
      <c r="N9" s="167">
        <f t="shared" si="0"/>
        <v>0</v>
      </c>
      <c r="O9" s="167">
        <f t="shared" si="0"/>
        <v>0</v>
      </c>
      <c r="P9" s="167">
        <f t="shared" si="0"/>
        <v>0</v>
      </c>
      <c r="Q9" s="167">
        <f t="shared" si="0"/>
        <v>0</v>
      </c>
      <c r="R9" s="167">
        <f t="shared" si="0"/>
        <v>0</v>
      </c>
      <c r="S9" s="167">
        <f t="shared" si="0"/>
        <v>0</v>
      </c>
      <c r="T9" s="167">
        <f t="shared" si="0"/>
        <v>0</v>
      </c>
      <c r="U9" s="167">
        <f t="shared" si="0"/>
        <v>0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  <c r="AH9" s="167">
        <f t="shared" si="0"/>
        <v>0</v>
      </c>
      <c r="AI9" s="167">
        <f t="shared" si="0"/>
        <v>0</v>
      </c>
      <c r="AJ9" s="168">
        <f t="shared" si="0"/>
        <v>0</v>
      </c>
      <c r="AK9" s="8"/>
      <c r="AL9" s="8"/>
      <c r="AM9" s="8"/>
      <c r="AN9" s="8"/>
      <c r="AO9" s="8"/>
      <c r="AP9" s="8"/>
      <c r="AQ9" s="8"/>
    </row>
    <row r="10" spans="1:43" ht="17.25" customHeight="1">
      <c r="A10" s="14"/>
      <c r="B10" s="3" t="str">
        <f>Comparison!B18</f>
        <v>Transportation</v>
      </c>
      <c r="C10" s="15"/>
      <c r="D10" s="15"/>
      <c r="E10" s="169">
        <f aca="true" t="shared" si="1" ref="E10:AJ10">SUM(E11:E18)</f>
        <v>0</v>
      </c>
      <c r="F10" s="169">
        <f t="shared" si="1"/>
        <v>0</v>
      </c>
      <c r="G10" s="169">
        <f t="shared" si="1"/>
        <v>0</v>
      </c>
      <c r="H10" s="169">
        <f t="shared" si="1"/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  <c r="L10" s="169">
        <f t="shared" si="1"/>
        <v>0</v>
      </c>
      <c r="M10" s="169">
        <f t="shared" si="1"/>
        <v>0</v>
      </c>
      <c r="N10" s="169">
        <f t="shared" si="1"/>
        <v>0</v>
      </c>
      <c r="O10" s="169">
        <f t="shared" si="1"/>
        <v>0</v>
      </c>
      <c r="P10" s="169">
        <f t="shared" si="1"/>
        <v>0</v>
      </c>
      <c r="Q10" s="169">
        <f t="shared" si="1"/>
        <v>0</v>
      </c>
      <c r="R10" s="169">
        <f t="shared" si="1"/>
        <v>0</v>
      </c>
      <c r="S10" s="169">
        <f t="shared" si="1"/>
        <v>0</v>
      </c>
      <c r="T10" s="169">
        <f t="shared" si="1"/>
        <v>0</v>
      </c>
      <c r="U10" s="169">
        <f t="shared" si="1"/>
        <v>0</v>
      </c>
      <c r="V10" s="169">
        <f t="shared" si="1"/>
        <v>0</v>
      </c>
      <c r="W10" s="169">
        <f t="shared" si="1"/>
        <v>0</v>
      </c>
      <c r="X10" s="169">
        <f t="shared" si="1"/>
        <v>0</v>
      </c>
      <c r="Y10" s="169">
        <f t="shared" si="1"/>
        <v>0</v>
      </c>
      <c r="Z10" s="169">
        <f t="shared" si="1"/>
        <v>0</v>
      </c>
      <c r="AA10" s="169">
        <f t="shared" si="1"/>
        <v>0</v>
      </c>
      <c r="AB10" s="169">
        <f t="shared" si="1"/>
        <v>0</v>
      </c>
      <c r="AC10" s="169">
        <f t="shared" si="1"/>
        <v>0</v>
      </c>
      <c r="AD10" s="169">
        <f t="shared" si="1"/>
        <v>0</v>
      </c>
      <c r="AE10" s="169">
        <f t="shared" si="1"/>
        <v>0</v>
      </c>
      <c r="AF10" s="169">
        <f t="shared" si="1"/>
        <v>0</v>
      </c>
      <c r="AG10" s="169">
        <f t="shared" si="1"/>
        <v>0</v>
      </c>
      <c r="AH10" s="169">
        <f t="shared" si="1"/>
        <v>0</v>
      </c>
      <c r="AI10" s="169">
        <f t="shared" si="1"/>
        <v>0</v>
      </c>
      <c r="AJ10" s="170">
        <f t="shared" si="1"/>
        <v>0</v>
      </c>
      <c r="AK10" s="8"/>
      <c r="AL10" s="8"/>
      <c r="AM10" s="8"/>
      <c r="AN10" s="8"/>
      <c r="AO10" s="8"/>
      <c r="AP10" s="8"/>
      <c r="AQ10" s="8"/>
    </row>
    <row r="11" spans="1:43" ht="12.75">
      <c r="A11" s="14"/>
      <c r="B11" s="3"/>
      <c r="C11" s="15" t="str">
        <f>Tracking!C19</f>
        <v>Auto Loan/Lease</v>
      </c>
      <c r="D11" s="15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2">
        <f aca="true" t="shared" si="2" ref="AJ11:AJ18">SUM(E11:AI11)</f>
        <v>0</v>
      </c>
      <c r="AK11" s="8"/>
      <c r="AL11" s="8"/>
      <c r="AM11" s="8"/>
      <c r="AN11" s="8"/>
      <c r="AO11" s="8"/>
      <c r="AP11" s="8"/>
      <c r="AQ11" s="8"/>
    </row>
    <row r="12" spans="1:43" ht="12.75">
      <c r="A12" s="14"/>
      <c r="B12" s="3"/>
      <c r="C12" s="15" t="str">
        <f>Tracking!C20</f>
        <v>Insurance </v>
      </c>
      <c r="D12" s="15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2">
        <f t="shared" si="2"/>
        <v>0</v>
      </c>
      <c r="AK12" s="8"/>
      <c r="AL12" s="8"/>
      <c r="AM12" s="8"/>
      <c r="AN12" s="8"/>
      <c r="AO12" s="8"/>
      <c r="AP12" s="8"/>
      <c r="AQ12" s="8"/>
    </row>
    <row r="13" spans="1:43" ht="12.75">
      <c r="A13" s="14"/>
      <c r="B13" s="3"/>
      <c r="C13" s="15" t="str">
        <f>Tracking!C21</f>
        <v>Gas </v>
      </c>
      <c r="D13" s="15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2">
        <f t="shared" si="2"/>
        <v>0</v>
      </c>
      <c r="AK13" s="8"/>
      <c r="AL13" s="8"/>
      <c r="AM13" s="8"/>
      <c r="AN13" s="8"/>
      <c r="AO13" s="8"/>
      <c r="AP13" s="8"/>
      <c r="AQ13" s="8"/>
    </row>
    <row r="14" spans="1:43" ht="12.75">
      <c r="A14" s="14"/>
      <c r="B14" s="3"/>
      <c r="C14" s="15" t="str">
        <f>Tracking!C22</f>
        <v>Maintenance </v>
      </c>
      <c r="D14" s="15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2">
        <f t="shared" si="2"/>
        <v>0</v>
      </c>
      <c r="AK14" s="8"/>
      <c r="AL14" s="8"/>
      <c r="AM14" s="8"/>
      <c r="AN14" s="8"/>
      <c r="AO14" s="8"/>
      <c r="AP14" s="8"/>
      <c r="AQ14" s="8"/>
    </row>
    <row r="15" spans="1:43" ht="12.75">
      <c r="A15" s="14"/>
      <c r="B15" s="3"/>
      <c r="C15" s="15" t="str">
        <f>Tracking!C23</f>
        <v>Registration/Inspection</v>
      </c>
      <c r="D15" s="15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2">
        <f t="shared" si="2"/>
        <v>0</v>
      </c>
      <c r="AK15" s="8"/>
      <c r="AL15" s="8"/>
      <c r="AM15" s="8"/>
      <c r="AN15" s="8"/>
      <c r="AO15" s="8"/>
      <c r="AP15" s="8"/>
      <c r="AQ15" s="8"/>
    </row>
    <row r="16" spans="1:43" ht="12.75">
      <c r="A16" s="14"/>
      <c r="B16" s="3"/>
      <c r="C16" s="15" t="str">
        <f>Tracking!C24</f>
        <v>Bus/ Train</v>
      </c>
      <c r="D16" s="15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2">
        <f t="shared" si="2"/>
        <v>0</v>
      </c>
      <c r="AK16" s="8"/>
      <c r="AL16" s="8"/>
      <c r="AM16" s="8"/>
      <c r="AN16" s="8"/>
      <c r="AO16" s="8"/>
      <c r="AP16" s="8"/>
      <c r="AQ16" s="8"/>
    </row>
    <row r="17" spans="1:43" ht="12.75">
      <c r="A17" s="14"/>
      <c r="B17" s="3"/>
      <c r="C17" s="15" t="str">
        <f>Tracking!C25</f>
        <v>Other</v>
      </c>
      <c r="D17" s="15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2">
        <f t="shared" si="2"/>
        <v>0</v>
      </c>
      <c r="AK17" s="8"/>
      <c r="AL17" s="8"/>
      <c r="AM17" s="8"/>
      <c r="AN17" s="8"/>
      <c r="AO17" s="8"/>
      <c r="AP17" s="8"/>
      <c r="AQ17" s="8"/>
    </row>
    <row r="18" spans="1:43" ht="12.75">
      <c r="A18" s="14"/>
      <c r="B18" s="3"/>
      <c r="C18" s="15" t="str">
        <f>Tracking!C26</f>
        <v>Other</v>
      </c>
      <c r="D18" s="15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>
        <f t="shared" si="2"/>
        <v>0</v>
      </c>
      <c r="AK18" s="8"/>
      <c r="AL18" s="8"/>
      <c r="AM18" s="8"/>
      <c r="AN18" s="8"/>
      <c r="AO18" s="8"/>
      <c r="AP18" s="8"/>
      <c r="AQ18" s="8"/>
    </row>
    <row r="19" spans="1:43" ht="12.75">
      <c r="A19" s="14"/>
      <c r="B19" s="3"/>
      <c r="C19" s="15"/>
      <c r="D19" s="15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4"/>
      <c r="AK19" s="8"/>
      <c r="AL19" s="8"/>
      <c r="AM19" s="8"/>
      <c r="AN19" s="8"/>
      <c r="AO19" s="8"/>
      <c r="AP19" s="8"/>
      <c r="AQ19" s="8"/>
    </row>
    <row r="20" spans="1:43" ht="12.75">
      <c r="A20" s="14"/>
      <c r="B20" s="3" t="str">
        <f>Comparison!B28</f>
        <v>Home</v>
      </c>
      <c r="C20" s="15"/>
      <c r="D20" s="15"/>
      <c r="E20" s="175">
        <f aca="true" t="shared" si="3" ref="E20:AJ20">SUM(E21:E30)</f>
        <v>0</v>
      </c>
      <c r="F20" s="175">
        <f t="shared" si="3"/>
        <v>0</v>
      </c>
      <c r="G20" s="175">
        <f t="shared" si="3"/>
        <v>0</v>
      </c>
      <c r="H20" s="175">
        <f t="shared" si="3"/>
        <v>0</v>
      </c>
      <c r="I20" s="175">
        <f t="shared" si="3"/>
        <v>0</v>
      </c>
      <c r="J20" s="175">
        <f t="shared" si="3"/>
        <v>0</v>
      </c>
      <c r="K20" s="175">
        <f t="shared" si="3"/>
        <v>0</v>
      </c>
      <c r="L20" s="175">
        <f t="shared" si="3"/>
        <v>0</v>
      </c>
      <c r="M20" s="175">
        <f t="shared" si="3"/>
        <v>0</v>
      </c>
      <c r="N20" s="175">
        <f t="shared" si="3"/>
        <v>0</v>
      </c>
      <c r="O20" s="175">
        <f t="shared" si="3"/>
        <v>0</v>
      </c>
      <c r="P20" s="175">
        <f t="shared" si="3"/>
        <v>0</v>
      </c>
      <c r="Q20" s="175">
        <f t="shared" si="3"/>
        <v>0</v>
      </c>
      <c r="R20" s="175">
        <f t="shared" si="3"/>
        <v>0</v>
      </c>
      <c r="S20" s="175">
        <f t="shared" si="3"/>
        <v>0</v>
      </c>
      <c r="T20" s="175">
        <f t="shared" si="3"/>
        <v>0</v>
      </c>
      <c r="U20" s="175">
        <f t="shared" si="3"/>
        <v>0</v>
      </c>
      <c r="V20" s="175">
        <f t="shared" si="3"/>
        <v>0</v>
      </c>
      <c r="W20" s="175">
        <f t="shared" si="3"/>
        <v>0</v>
      </c>
      <c r="X20" s="175">
        <f t="shared" si="3"/>
        <v>0</v>
      </c>
      <c r="Y20" s="175">
        <f t="shared" si="3"/>
        <v>0</v>
      </c>
      <c r="Z20" s="175">
        <f t="shared" si="3"/>
        <v>0</v>
      </c>
      <c r="AA20" s="175">
        <f t="shared" si="3"/>
        <v>0</v>
      </c>
      <c r="AB20" s="175">
        <f t="shared" si="3"/>
        <v>0</v>
      </c>
      <c r="AC20" s="175">
        <f t="shared" si="3"/>
        <v>0</v>
      </c>
      <c r="AD20" s="175">
        <f t="shared" si="3"/>
        <v>0</v>
      </c>
      <c r="AE20" s="175">
        <f t="shared" si="3"/>
        <v>0</v>
      </c>
      <c r="AF20" s="175">
        <f t="shared" si="3"/>
        <v>0</v>
      </c>
      <c r="AG20" s="175">
        <f t="shared" si="3"/>
        <v>0</v>
      </c>
      <c r="AH20" s="175">
        <f t="shared" si="3"/>
        <v>0</v>
      </c>
      <c r="AI20" s="175">
        <f t="shared" si="3"/>
        <v>0</v>
      </c>
      <c r="AJ20" s="176">
        <f t="shared" si="3"/>
        <v>0</v>
      </c>
      <c r="AK20" s="8"/>
      <c r="AL20" s="8"/>
      <c r="AM20" s="8"/>
      <c r="AN20" s="8"/>
      <c r="AO20" s="8"/>
      <c r="AP20" s="8"/>
      <c r="AQ20" s="8"/>
    </row>
    <row r="21" spans="1:43" ht="12.75">
      <c r="A21" s="14"/>
      <c r="B21" s="3"/>
      <c r="C21" s="15" t="str">
        <f>Tracking!C29</f>
        <v>Mortgage</v>
      </c>
      <c r="D21" s="15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>
        <f aca="true" t="shared" si="4" ref="AJ21:AJ30">SUM(E21:AI21)</f>
        <v>0</v>
      </c>
      <c r="AK21" s="8"/>
      <c r="AL21" s="8"/>
      <c r="AM21" s="8"/>
      <c r="AN21" s="8"/>
      <c r="AO21" s="8"/>
      <c r="AP21" s="8"/>
      <c r="AQ21" s="8"/>
    </row>
    <row r="22" spans="1:43" ht="12.75">
      <c r="A22" s="14"/>
      <c r="B22" s="3"/>
      <c r="C22" s="15" t="str">
        <f>Tracking!C30</f>
        <v>Rent</v>
      </c>
      <c r="D22" s="15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2">
        <f t="shared" si="4"/>
        <v>0</v>
      </c>
      <c r="AK22" s="8"/>
      <c r="AL22" s="8"/>
      <c r="AM22" s="8"/>
      <c r="AN22" s="8"/>
      <c r="AO22" s="8"/>
      <c r="AP22" s="8"/>
      <c r="AQ22" s="8"/>
    </row>
    <row r="23" spans="1:43" ht="12.75">
      <c r="A23" s="14"/>
      <c r="B23" s="3"/>
      <c r="C23" s="15" t="str">
        <f>Tracking!C31</f>
        <v>Maintenance</v>
      </c>
      <c r="D23" s="15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2">
        <f t="shared" si="4"/>
        <v>0</v>
      </c>
      <c r="AK23" s="8"/>
      <c r="AL23" s="8"/>
      <c r="AM23" s="8"/>
      <c r="AN23" s="8"/>
      <c r="AO23" s="8"/>
      <c r="AP23" s="8"/>
      <c r="AQ23" s="8"/>
    </row>
    <row r="24" spans="1:43" ht="12.75">
      <c r="A24" s="14"/>
      <c r="B24" s="3"/>
      <c r="C24" s="15" t="str">
        <f>Tracking!C32</f>
        <v>Insurance</v>
      </c>
      <c r="D24" s="15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2">
        <f t="shared" si="4"/>
        <v>0</v>
      </c>
      <c r="AK24" s="8"/>
      <c r="AL24" s="8"/>
      <c r="AM24" s="8"/>
      <c r="AN24" s="8"/>
      <c r="AO24" s="8"/>
      <c r="AP24" s="8"/>
      <c r="AQ24" s="8"/>
    </row>
    <row r="25" spans="1:43" ht="12.75">
      <c r="A25" s="14"/>
      <c r="B25" s="3"/>
      <c r="C25" s="15" t="str">
        <f>Tracking!C33</f>
        <v>Furniture</v>
      </c>
      <c r="D25" s="15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2">
        <f t="shared" si="4"/>
        <v>0</v>
      </c>
      <c r="AK25" s="8"/>
      <c r="AL25" s="8"/>
      <c r="AM25" s="8"/>
      <c r="AN25" s="8"/>
      <c r="AO25" s="8"/>
      <c r="AP25" s="8"/>
      <c r="AQ25" s="8"/>
    </row>
    <row r="26" spans="1:43" ht="12.75">
      <c r="A26" s="14"/>
      <c r="B26" s="3"/>
      <c r="C26" s="15" t="str">
        <f>Tracking!C34</f>
        <v>Household Supplies</v>
      </c>
      <c r="D26" s="15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2">
        <f t="shared" si="4"/>
        <v>0</v>
      </c>
      <c r="AK26" s="8"/>
      <c r="AL26" s="8"/>
      <c r="AM26" s="8"/>
      <c r="AN26" s="8"/>
      <c r="AO26" s="8"/>
      <c r="AP26" s="8"/>
      <c r="AQ26" s="8"/>
    </row>
    <row r="27" spans="1:43" ht="12.75">
      <c r="A27" s="14"/>
      <c r="B27" s="3"/>
      <c r="C27" s="15" t="str">
        <f>Tracking!C35</f>
        <v>Groceries</v>
      </c>
      <c r="D27" s="15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2">
        <f t="shared" si="4"/>
        <v>0</v>
      </c>
      <c r="AK27" s="8"/>
      <c r="AL27" s="8"/>
      <c r="AM27" s="8"/>
      <c r="AN27" s="8"/>
      <c r="AO27" s="8"/>
      <c r="AP27" s="8"/>
      <c r="AQ27" s="8"/>
    </row>
    <row r="28" spans="1:43" ht="12.75">
      <c r="A28" s="14"/>
      <c r="B28" s="3"/>
      <c r="C28" s="15" t="str">
        <f>Tracking!C36</f>
        <v>Real Estate Tax</v>
      </c>
      <c r="D28" s="15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2">
        <f t="shared" si="4"/>
        <v>0</v>
      </c>
      <c r="AK28" s="8"/>
      <c r="AL28" s="8"/>
      <c r="AM28" s="8"/>
      <c r="AN28" s="8"/>
      <c r="AO28" s="8"/>
      <c r="AP28" s="8"/>
      <c r="AQ28" s="8"/>
    </row>
    <row r="29" spans="1:43" ht="12.75">
      <c r="A29" s="14"/>
      <c r="B29" s="3"/>
      <c r="C29" s="15" t="str">
        <f>Tracking!C37</f>
        <v>Other</v>
      </c>
      <c r="D29" s="15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2">
        <f t="shared" si="4"/>
        <v>0</v>
      </c>
      <c r="AK29" s="8"/>
      <c r="AL29" s="8"/>
      <c r="AM29" s="8"/>
      <c r="AN29" s="8"/>
      <c r="AO29" s="8"/>
      <c r="AP29" s="8"/>
      <c r="AQ29" s="8"/>
    </row>
    <row r="30" spans="1:43" ht="12.75">
      <c r="A30" s="14"/>
      <c r="B30" s="3"/>
      <c r="C30" s="15" t="str">
        <f>Tracking!C38</f>
        <v>Other</v>
      </c>
      <c r="D30" s="15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2">
        <f t="shared" si="4"/>
        <v>0</v>
      </c>
      <c r="AK30" s="8"/>
      <c r="AL30" s="8"/>
      <c r="AM30" s="8"/>
      <c r="AN30" s="8"/>
      <c r="AO30" s="8"/>
      <c r="AP30" s="8"/>
      <c r="AQ30" s="8"/>
    </row>
    <row r="31" spans="1:43" ht="12.75">
      <c r="A31" s="14"/>
      <c r="B31" s="3"/>
      <c r="C31" s="15"/>
      <c r="D31" s="15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4"/>
      <c r="AK31" s="8"/>
      <c r="AL31" s="8"/>
      <c r="AM31" s="8"/>
      <c r="AN31" s="8"/>
      <c r="AO31" s="8"/>
      <c r="AP31" s="8"/>
      <c r="AQ31" s="8"/>
    </row>
    <row r="32" spans="1:43" ht="12.75">
      <c r="A32" s="14"/>
      <c r="B32" s="3" t="str">
        <f>Comparison!B40</f>
        <v>Utilities</v>
      </c>
      <c r="C32" s="15"/>
      <c r="D32" s="15"/>
      <c r="E32" s="175">
        <f aca="true" t="shared" si="5" ref="E32:AJ32">SUM(E33:E41)</f>
        <v>0</v>
      </c>
      <c r="F32" s="175">
        <f t="shared" si="5"/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175">
        <f t="shared" si="5"/>
        <v>0</v>
      </c>
      <c r="T32" s="175">
        <f t="shared" si="5"/>
        <v>0</v>
      </c>
      <c r="U32" s="175">
        <f t="shared" si="5"/>
        <v>0</v>
      </c>
      <c r="V32" s="175">
        <f t="shared" si="5"/>
        <v>0</v>
      </c>
      <c r="W32" s="175">
        <f t="shared" si="5"/>
        <v>0</v>
      </c>
      <c r="X32" s="175">
        <f t="shared" si="5"/>
        <v>0</v>
      </c>
      <c r="Y32" s="175">
        <f t="shared" si="5"/>
        <v>0</v>
      </c>
      <c r="Z32" s="175">
        <f t="shared" si="5"/>
        <v>0</v>
      </c>
      <c r="AA32" s="175">
        <f t="shared" si="5"/>
        <v>0</v>
      </c>
      <c r="AB32" s="175">
        <f t="shared" si="5"/>
        <v>0</v>
      </c>
      <c r="AC32" s="175">
        <f t="shared" si="5"/>
        <v>0</v>
      </c>
      <c r="AD32" s="175">
        <f t="shared" si="5"/>
        <v>0</v>
      </c>
      <c r="AE32" s="175">
        <f t="shared" si="5"/>
        <v>0</v>
      </c>
      <c r="AF32" s="175">
        <f t="shared" si="5"/>
        <v>0</v>
      </c>
      <c r="AG32" s="175">
        <f t="shared" si="5"/>
        <v>0</v>
      </c>
      <c r="AH32" s="175">
        <f t="shared" si="5"/>
        <v>0</v>
      </c>
      <c r="AI32" s="175">
        <f t="shared" si="5"/>
        <v>0</v>
      </c>
      <c r="AJ32" s="176">
        <f t="shared" si="5"/>
        <v>0</v>
      </c>
      <c r="AK32" s="8"/>
      <c r="AL32" s="8"/>
      <c r="AM32" s="8"/>
      <c r="AN32" s="8"/>
      <c r="AO32" s="8"/>
      <c r="AP32" s="8"/>
      <c r="AQ32" s="8"/>
    </row>
    <row r="33" spans="1:43" ht="12.75">
      <c r="A33" s="14"/>
      <c r="B33" s="3"/>
      <c r="C33" s="15" t="str">
        <f>Tracking!C41</f>
        <v>Phone - Home</v>
      </c>
      <c r="D33" s="15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2">
        <f aca="true" t="shared" si="6" ref="AJ33:AJ41">SUM(E33:AI33)</f>
        <v>0</v>
      </c>
      <c r="AK33" s="8"/>
      <c r="AL33" s="8"/>
      <c r="AM33" s="8"/>
      <c r="AN33" s="8"/>
      <c r="AO33" s="8"/>
      <c r="AP33" s="8"/>
      <c r="AQ33" s="8"/>
    </row>
    <row r="34" spans="1:43" ht="12.75">
      <c r="A34" s="14"/>
      <c r="B34" s="3"/>
      <c r="C34" s="15" t="str">
        <f>Tracking!C42</f>
        <v>Phone - Cell</v>
      </c>
      <c r="D34" s="15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>
        <f t="shared" si="6"/>
        <v>0</v>
      </c>
      <c r="AK34" s="8"/>
      <c r="AL34" s="8"/>
      <c r="AM34" s="8"/>
      <c r="AN34" s="8"/>
      <c r="AO34" s="8"/>
      <c r="AP34" s="8"/>
      <c r="AQ34" s="8"/>
    </row>
    <row r="35" spans="1:43" ht="12.75">
      <c r="A35" s="14"/>
      <c r="B35" s="3"/>
      <c r="C35" s="15" t="str">
        <f>Tracking!C43</f>
        <v>Cable</v>
      </c>
      <c r="D35" s="15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2">
        <f t="shared" si="6"/>
        <v>0</v>
      </c>
      <c r="AK35" s="8"/>
      <c r="AL35" s="8"/>
      <c r="AM35" s="8"/>
      <c r="AN35" s="8"/>
      <c r="AO35" s="8"/>
      <c r="AP35" s="8"/>
      <c r="AQ35" s="8"/>
    </row>
    <row r="36" spans="1:43" ht="12.75">
      <c r="A36" s="14"/>
      <c r="B36" s="3"/>
      <c r="C36" s="15" t="str">
        <f>Tracking!C44</f>
        <v>Gas</v>
      </c>
      <c r="D36" s="15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2">
        <f t="shared" si="6"/>
        <v>0</v>
      </c>
      <c r="AK36" s="8"/>
      <c r="AL36" s="8"/>
      <c r="AM36" s="8"/>
      <c r="AN36" s="8"/>
      <c r="AO36" s="8"/>
      <c r="AP36" s="8"/>
      <c r="AQ36" s="8"/>
    </row>
    <row r="37" spans="1:43" ht="12.75">
      <c r="A37" s="14"/>
      <c r="B37" s="3"/>
      <c r="C37" s="15" t="str">
        <f>Tracking!C45</f>
        <v>Water</v>
      </c>
      <c r="D37" s="15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>
        <f t="shared" si="6"/>
        <v>0</v>
      </c>
      <c r="AK37" s="8"/>
      <c r="AL37" s="8"/>
      <c r="AM37" s="8"/>
      <c r="AN37" s="8"/>
      <c r="AO37" s="8"/>
      <c r="AP37" s="8"/>
      <c r="AQ37" s="8"/>
    </row>
    <row r="38" spans="1:43" ht="12.75">
      <c r="A38" s="14"/>
      <c r="B38" s="3"/>
      <c r="C38" s="15" t="str">
        <f>Tracking!C46</f>
        <v>Electricity</v>
      </c>
      <c r="D38" s="15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>
        <f t="shared" si="6"/>
        <v>0</v>
      </c>
      <c r="AK38" s="8"/>
      <c r="AL38" s="8"/>
      <c r="AM38" s="8"/>
      <c r="AN38" s="8"/>
      <c r="AO38" s="8"/>
      <c r="AP38" s="8"/>
      <c r="AQ38" s="8"/>
    </row>
    <row r="39" spans="1:43" ht="12.75">
      <c r="A39" s="14"/>
      <c r="B39" s="3"/>
      <c r="C39" s="15" t="str">
        <f>Tracking!C47</f>
        <v>Internet</v>
      </c>
      <c r="D39" s="15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>
        <f t="shared" si="6"/>
        <v>0</v>
      </c>
      <c r="AK39" s="8"/>
      <c r="AL39" s="8"/>
      <c r="AM39" s="8"/>
      <c r="AN39" s="8"/>
      <c r="AO39" s="8"/>
      <c r="AP39" s="8"/>
      <c r="AQ39" s="8"/>
    </row>
    <row r="40" spans="1:43" ht="12.75">
      <c r="A40" s="14"/>
      <c r="B40" s="3"/>
      <c r="C40" s="15" t="str">
        <f>Tracking!C48</f>
        <v>Other</v>
      </c>
      <c r="D40" s="15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>
        <f t="shared" si="6"/>
        <v>0</v>
      </c>
      <c r="AK40" s="8"/>
      <c r="AL40" s="8"/>
      <c r="AM40" s="8"/>
      <c r="AN40" s="8"/>
      <c r="AO40" s="8"/>
      <c r="AP40" s="8"/>
      <c r="AQ40" s="8"/>
    </row>
    <row r="41" spans="1:43" ht="12.75">
      <c r="A41" s="14"/>
      <c r="B41" s="3"/>
      <c r="C41" s="15" t="str">
        <f>Tracking!C49</f>
        <v>Other</v>
      </c>
      <c r="D41" s="15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>
        <f t="shared" si="6"/>
        <v>0</v>
      </c>
      <c r="AK41" s="8"/>
      <c r="AL41" s="8"/>
      <c r="AM41" s="8"/>
      <c r="AN41" s="8"/>
      <c r="AO41" s="8"/>
      <c r="AP41" s="8"/>
      <c r="AQ41" s="8"/>
    </row>
    <row r="42" spans="1:43" ht="12.75">
      <c r="A42" s="14"/>
      <c r="B42" s="3"/>
      <c r="C42" s="15"/>
      <c r="D42" s="15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8"/>
      <c r="AL42" s="8"/>
      <c r="AM42" s="8"/>
      <c r="AN42" s="8"/>
      <c r="AO42" s="8"/>
      <c r="AP42" s="8"/>
      <c r="AQ42" s="8"/>
    </row>
    <row r="43" spans="1:43" ht="12.75">
      <c r="A43" s="14"/>
      <c r="B43" s="3" t="str">
        <f>Comparison!B51</f>
        <v>Health</v>
      </c>
      <c r="C43" s="15"/>
      <c r="D43" s="15"/>
      <c r="E43" s="175">
        <f aca="true" t="shared" si="7" ref="E43:AJ43">SUM(E44:E50)</f>
        <v>0</v>
      </c>
      <c r="F43" s="175">
        <f t="shared" si="7"/>
        <v>0</v>
      </c>
      <c r="G43" s="175">
        <f t="shared" si="7"/>
        <v>0</v>
      </c>
      <c r="H43" s="175">
        <f t="shared" si="7"/>
        <v>0</v>
      </c>
      <c r="I43" s="175">
        <f t="shared" si="7"/>
        <v>0</v>
      </c>
      <c r="J43" s="175">
        <f t="shared" si="7"/>
        <v>0</v>
      </c>
      <c r="K43" s="175">
        <f t="shared" si="7"/>
        <v>0</v>
      </c>
      <c r="L43" s="175">
        <f t="shared" si="7"/>
        <v>0</v>
      </c>
      <c r="M43" s="175">
        <f t="shared" si="7"/>
        <v>0</v>
      </c>
      <c r="N43" s="175">
        <f t="shared" si="7"/>
        <v>0</v>
      </c>
      <c r="O43" s="175">
        <f t="shared" si="7"/>
        <v>0</v>
      </c>
      <c r="P43" s="175">
        <f t="shared" si="7"/>
        <v>0</v>
      </c>
      <c r="Q43" s="175">
        <f t="shared" si="7"/>
        <v>0</v>
      </c>
      <c r="R43" s="175">
        <f t="shared" si="7"/>
        <v>0</v>
      </c>
      <c r="S43" s="175">
        <f t="shared" si="7"/>
        <v>0</v>
      </c>
      <c r="T43" s="175">
        <f t="shared" si="7"/>
        <v>0</v>
      </c>
      <c r="U43" s="175">
        <f t="shared" si="7"/>
        <v>0</v>
      </c>
      <c r="V43" s="175">
        <f t="shared" si="7"/>
        <v>0</v>
      </c>
      <c r="W43" s="175">
        <f t="shared" si="7"/>
        <v>0</v>
      </c>
      <c r="X43" s="175">
        <f t="shared" si="7"/>
        <v>0</v>
      </c>
      <c r="Y43" s="175">
        <f t="shared" si="7"/>
        <v>0</v>
      </c>
      <c r="Z43" s="175">
        <f t="shared" si="7"/>
        <v>0</v>
      </c>
      <c r="AA43" s="175">
        <f t="shared" si="7"/>
        <v>0</v>
      </c>
      <c r="AB43" s="175">
        <f t="shared" si="7"/>
        <v>0</v>
      </c>
      <c r="AC43" s="175">
        <f t="shared" si="7"/>
        <v>0</v>
      </c>
      <c r="AD43" s="175">
        <f t="shared" si="7"/>
        <v>0</v>
      </c>
      <c r="AE43" s="175">
        <f t="shared" si="7"/>
        <v>0</v>
      </c>
      <c r="AF43" s="175">
        <f t="shared" si="7"/>
        <v>0</v>
      </c>
      <c r="AG43" s="175">
        <f t="shared" si="7"/>
        <v>0</v>
      </c>
      <c r="AH43" s="175">
        <f t="shared" si="7"/>
        <v>0</v>
      </c>
      <c r="AI43" s="175">
        <f t="shared" si="7"/>
        <v>0</v>
      </c>
      <c r="AJ43" s="176">
        <f t="shared" si="7"/>
        <v>0</v>
      </c>
      <c r="AK43" s="8"/>
      <c r="AL43" s="8"/>
      <c r="AM43" s="8"/>
      <c r="AN43" s="8"/>
      <c r="AO43" s="8"/>
      <c r="AP43" s="8"/>
      <c r="AQ43" s="8"/>
    </row>
    <row r="44" spans="1:43" ht="12.75">
      <c r="A44" s="14"/>
      <c r="B44" s="3"/>
      <c r="C44" s="15" t="str">
        <f>Tracking!C52</f>
        <v>Dental</v>
      </c>
      <c r="D44" s="15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>
        <f aca="true" t="shared" si="8" ref="AJ44:AJ50">SUM(E44:AI44)</f>
        <v>0</v>
      </c>
      <c r="AK44" s="8"/>
      <c r="AL44" s="8"/>
      <c r="AM44" s="8"/>
      <c r="AN44" s="8"/>
      <c r="AO44" s="8"/>
      <c r="AP44" s="8"/>
      <c r="AQ44" s="8"/>
    </row>
    <row r="45" spans="1:43" ht="12.75">
      <c r="A45" s="14"/>
      <c r="B45" s="3"/>
      <c r="C45" s="15" t="str">
        <f>Tracking!C53</f>
        <v>Medical</v>
      </c>
      <c r="D45" s="15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>
        <f t="shared" si="8"/>
        <v>0</v>
      </c>
      <c r="AK45" s="8"/>
      <c r="AL45" s="8"/>
      <c r="AM45" s="8"/>
      <c r="AN45" s="8"/>
      <c r="AO45" s="8"/>
      <c r="AP45" s="8"/>
      <c r="AQ45" s="8"/>
    </row>
    <row r="46" spans="1:43" ht="12.75">
      <c r="A46" s="14"/>
      <c r="B46" s="3"/>
      <c r="C46" s="15" t="str">
        <f>Tracking!C54</f>
        <v>Medication</v>
      </c>
      <c r="D46" s="15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>
        <f t="shared" si="8"/>
        <v>0</v>
      </c>
      <c r="AK46" s="8"/>
      <c r="AL46" s="8"/>
      <c r="AM46" s="8"/>
      <c r="AN46" s="8"/>
      <c r="AO46" s="8"/>
      <c r="AP46" s="8"/>
      <c r="AQ46" s="8"/>
    </row>
    <row r="47" spans="1:43" ht="12.75">
      <c r="A47" s="14"/>
      <c r="B47" s="3"/>
      <c r="C47" s="15" t="str">
        <f>Tracking!C55</f>
        <v>Vision/contacts</v>
      </c>
      <c r="D47" s="15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>
        <f t="shared" si="8"/>
        <v>0</v>
      </c>
      <c r="AK47" s="8"/>
      <c r="AL47" s="8"/>
      <c r="AM47" s="8"/>
      <c r="AN47" s="8"/>
      <c r="AO47" s="8"/>
      <c r="AP47" s="8"/>
      <c r="AQ47" s="8"/>
    </row>
    <row r="48" spans="1:43" ht="12.75">
      <c r="A48" s="14"/>
      <c r="B48" s="3"/>
      <c r="C48" s="15" t="str">
        <f>Tracking!C56</f>
        <v>Life Insurance</v>
      </c>
      <c r="D48" s="15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>
        <f t="shared" si="8"/>
        <v>0</v>
      </c>
      <c r="AK48" s="8"/>
      <c r="AL48" s="8"/>
      <c r="AM48" s="8"/>
      <c r="AN48" s="8"/>
      <c r="AO48" s="8"/>
      <c r="AP48" s="8"/>
      <c r="AQ48" s="8"/>
    </row>
    <row r="49" spans="1:43" ht="12.75">
      <c r="A49" s="14"/>
      <c r="B49" s="3"/>
      <c r="C49" s="15" t="str">
        <f>Tracking!C57</f>
        <v>Other</v>
      </c>
      <c r="D49" s="15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2">
        <f t="shared" si="8"/>
        <v>0</v>
      </c>
      <c r="AK49" s="8"/>
      <c r="AL49" s="8"/>
      <c r="AM49" s="8"/>
      <c r="AN49" s="8"/>
      <c r="AO49" s="8"/>
      <c r="AP49" s="8"/>
      <c r="AQ49" s="8"/>
    </row>
    <row r="50" spans="1:43" ht="12.75">
      <c r="A50" s="14"/>
      <c r="B50" s="3"/>
      <c r="C50" s="15" t="str">
        <f>Tracking!C58</f>
        <v>Other</v>
      </c>
      <c r="D50" s="15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>
        <f t="shared" si="8"/>
        <v>0</v>
      </c>
      <c r="AK50" s="8"/>
      <c r="AL50" s="8"/>
      <c r="AM50" s="8"/>
      <c r="AN50" s="8"/>
      <c r="AO50" s="8"/>
      <c r="AP50" s="8"/>
      <c r="AQ50" s="8"/>
    </row>
    <row r="51" spans="1:43" ht="12.75">
      <c r="A51" s="14"/>
      <c r="B51" s="3"/>
      <c r="C51" s="15"/>
      <c r="D51" s="15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2"/>
      <c r="AK51" s="8"/>
      <c r="AL51" s="8"/>
      <c r="AM51" s="8"/>
      <c r="AN51" s="8"/>
      <c r="AO51" s="8"/>
      <c r="AP51" s="8"/>
      <c r="AQ51" s="8"/>
    </row>
    <row r="52" spans="1:43" ht="12.75">
      <c r="A52" s="14"/>
      <c r="B52" s="3" t="str">
        <f>Comparison!B60</f>
        <v>Entertainment</v>
      </c>
      <c r="C52" s="15"/>
      <c r="D52" s="15"/>
      <c r="E52" s="175">
        <f aca="true" t="shared" si="9" ref="E52:AJ52">SUM(E53:E62)</f>
        <v>0</v>
      </c>
      <c r="F52" s="175">
        <f t="shared" si="9"/>
        <v>0</v>
      </c>
      <c r="G52" s="175">
        <f t="shared" si="9"/>
        <v>0</v>
      </c>
      <c r="H52" s="175">
        <f t="shared" si="9"/>
        <v>0</v>
      </c>
      <c r="I52" s="175">
        <f t="shared" si="9"/>
        <v>0</v>
      </c>
      <c r="J52" s="175">
        <f t="shared" si="9"/>
        <v>0</v>
      </c>
      <c r="K52" s="175">
        <f t="shared" si="9"/>
        <v>0</v>
      </c>
      <c r="L52" s="175">
        <f t="shared" si="9"/>
        <v>0</v>
      </c>
      <c r="M52" s="175">
        <f t="shared" si="9"/>
        <v>0</v>
      </c>
      <c r="N52" s="175">
        <f t="shared" si="9"/>
        <v>0</v>
      </c>
      <c r="O52" s="175">
        <f t="shared" si="9"/>
        <v>0</v>
      </c>
      <c r="P52" s="175">
        <f t="shared" si="9"/>
        <v>0</v>
      </c>
      <c r="Q52" s="175">
        <f t="shared" si="9"/>
        <v>0</v>
      </c>
      <c r="R52" s="175">
        <f t="shared" si="9"/>
        <v>0</v>
      </c>
      <c r="S52" s="175">
        <f t="shared" si="9"/>
        <v>0</v>
      </c>
      <c r="T52" s="175">
        <f t="shared" si="9"/>
        <v>0</v>
      </c>
      <c r="U52" s="175">
        <f t="shared" si="9"/>
        <v>0</v>
      </c>
      <c r="V52" s="175">
        <f t="shared" si="9"/>
        <v>0</v>
      </c>
      <c r="W52" s="175">
        <f t="shared" si="9"/>
        <v>0</v>
      </c>
      <c r="X52" s="175">
        <f t="shared" si="9"/>
        <v>0</v>
      </c>
      <c r="Y52" s="175">
        <f t="shared" si="9"/>
        <v>0</v>
      </c>
      <c r="Z52" s="175">
        <f t="shared" si="9"/>
        <v>0</v>
      </c>
      <c r="AA52" s="175">
        <f t="shared" si="9"/>
        <v>0</v>
      </c>
      <c r="AB52" s="175">
        <f t="shared" si="9"/>
        <v>0</v>
      </c>
      <c r="AC52" s="175">
        <f t="shared" si="9"/>
        <v>0</v>
      </c>
      <c r="AD52" s="175">
        <f t="shared" si="9"/>
        <v>0</v>
      </c>
      <c r="AE52" s="175">
        <f t="shared" si="9"/>
        <v>0</v>
      </c>
      <c r="AF52" s="175">
        <f t="shared" si="9"/>
        <v>0</v>
      </c>
      <c r="AG52" s="175">
        <f t="shared" si="9"/>
        <v>0</v>
      </c>
      <c r="AH52" s="175">
        <f t="shared" si="9"/>
        <v>0</v>
      </c>
      <c r="AI52" s="175">
        <f t="shared" si="9"/>
        <v>0</v>
      </c>
      <c r="AJ52" s="176">
        <f t="shared" si="9"/>
        <v>0</v>
      </c>
      <c r="AK52" s="8"/>
      <c r="AL52" s="8"/>
      <c r="AM52" s="8"/>
      <c r="AN52" s="8"/>
      <c r="AO52" s="8"/>
      <c r="AP52" s="8"/>
      <c r="AQ52" s="8"/>
    </row>
    <row r="53" spans="1:43" ht="12.75">
      <c r="A53" s="14"/>
      <c r="B53" s="3"/>
      <c r="C53" s="15" t="str">
        <f>Tracking!C61</f>
        <v>Memberships</v>
      </c>
      <c r="D53" s="15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>
        <f aca="true" t="shared" si="10" ref="AJ53:AJ62">SUM(E53:AI53)</f>
        <v>0</v>
      </c>
      <c r="AK53" s="8"/>
      <c r="AL53" s="8"/>
      <c r="AM53" s="8"/>
      <c r="AN53" s="8"/>
      <c r="AO53" s="8"/>
      <c r="AP53" s="8"/>
      <c r="AQ53" s="8"/>
    </row>
    <row r="54" spans="1:43" ht="12.75">
      <c r="A54" s="14"/>
      <c r="B54" s="3"/>
      <c r="C54" s="15" t="str">
        <f>Tracking!C62</f>
        <v>Dining out</v>
      </c>
      <c r="D54" s="15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2">
        <f t="shared" si="10"/>
        <v>0</v>
      </c>
      <c r="AK54" s="8"/>
      <c r="AL54" s="8"/>
      <c r="AM54" s="8"/>
      <c r="AN54" s="8"/>
      <c r="AO54" s="8"/>
      <c r="AP54" s="8"/>
      <c r="AQ54" s="8"/>
    </row>
    <row r="55" spans="1:43" ht="12.75">
      <c r="A55" s="14"/>
      <c r="B55" s="3"/>
      <c r="C55" s="15" t="str">
        <f>Tracking!C63</f>
        <v>Events</v>
      </c>
      <c r="D55" s="15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2">
        <f t="shared" si="10"/>
        <v>0</v>
      </c>
      <c r="AK55" s="8"/>
      <c r="AL55" s="8"/>
      <c r="AM55" s="8"/>
      <c r="AN55" s="8"/>
      <c r="AO55" s="8"/>
      <c r="AP55" s="8"/>
      <c r="AQ55" s="8"/>
    </row>
    <row r="56" spans="1:43" ht="12.75">
      <c r="A56" s="14"/>
      <c r="B56" s="3"/>
      <c r="C56" s="15" t="str">
        <f>Tracking!C64</f>
        <v>Subscriptions</v>
      </c>
      <c r="D56" s="15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2">
        <f t="shared" si="10"/>
        <v>0</v>
      </c>
      <c r="AK56" s="8"/>
      <c r="AL56" s="8"/>
      <c r="AM56" s="8"/>
      <c r="AN56" s="8"/>
      <c r="AO56" s="8"/>
      <c r="AP56" s="8"/>
      <c r="AQ56" s="8"/>
    </row>
    <row r="57" spans="1:43" ht="12.75">
      <c r="A57" s="14"/>
      <c r="B57" s="3"/>
      <c r="C57" s="15" t="str">
        <f>Tracking!C65</f>
        <v>Movies</v>
      </c>
      <c r="D57" s="15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2">
        <f t="shared" si="10"/>
        <v>0</v>
      </c>
      <c r="AK57" s="8"/>
      <c r="AL57" s="8"/>
      <c r="AM57" s="8"/>
      <c r="AN57" s="8"/>
      <c r="AO57" s="8"/>
      <c r="AP57" s="8"/>
      <c r="AQ57" s="8"/>
    </row>
    <row r="58" spans="1:43" ht="12.75">
      <c r="A58" s="14"/>
      <c r="B58" s="3"/>
      <c r="C58" s="15" t="str">
        <f>Tracking!C66</f>
        <v>Music</v>
      </c>
      <c r="D58" s="15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>
        <f t="shared" si="10"/>
        <v>0</v>
      </c>
      <c r="AK58" s="8"/>
      <c r="AL58" s="8"/>
      <c r="AM58" s="8"/>
      <c r="AN58" s="8"/>
      <c r="AO58" s="8"/>
      <c r="AP58" s="8"/>
      <c r="AQ58" s="8"/>
    </row>
    <row r="59" spans="1:43" ht="12.75">
      <c r="A59" s="14"/>
      <c r="B59" s="3"/>
      <c r="C59" s="15" t="str">
        <f>Tracking!C67</f>
        <v>Hobbies</v>
      </c>
      <c r="D59" s="15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2">
        <f t="shared" si="10"/>
        <v>0</v>
      </c>
      <c r="AK59" s="8"/>
      <c r="AL59" s="8"/>
      <c r="AM59" s="8"/>
      <c r="AN59" s="8"/>
      <c r="AO59" s="8"/>
      <c r="AP59" s="8"/>
      <c r="AQ59" s="8"/>
    </row>
    <row r="60" spans="1:43" ht="12.75">
      <c r="A60" s="14"/>
      <c r="B60" s="3"/>
      <c r="C60" s="15" t="str">
        <f>Tracking!C68</f>
        <v>Travel/ Vacation</v>
      </c>
      <c r="D60" s="15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>
        <f t="shared" si="10"/>
        <v>0</v>
      </c>
      <c r="AK60" s="8"/>
      <c r="AL60" s="8"/>
      <c r="AM60" s="8"/>
      <c r="AN60" s="8"/>
      <c r="AO60" s="8"/>
      <c r="AP60" s="8"/>
      <c r="AQ60" s="8"/>
    </row>
    <row r="61" spans="1:43" ht="12.75">
      <c r="A61" s="14"/>
      <c r="B61" s="3"/>
      <c r="C61" s="15" t="str">
        <f>Tracking!C69</f>
        <v>Other</v>
      </c>
      <c r="D61" s="15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2">
        <f t="shared" si="10"/>
        <v>0</v>
      </c>
      <c r="AK61" s="8"/>
      <c r="AL61" s="8"/>
      <c r="AM61" s="8"/>
      <c r="AN61" s="8"/>
      <c r="AO61" s="8"/>
      <c r="AP61" s="8"/>
      <c r="AQ61" s="8"/>
    </row>
    <row r="62" spans="1:43" ht="12.75">
      <c r="A62" s="14"/>
      <c r="B62" s="3"/>
      <c r="C62" s="15" t="str">
        <f>Tracking!C70</f>
        <v>Other</v>
      </c>
      <c r="D62" s="15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2">
        <f t="shared" si="10"/>
        <v>0</v>
      </c>
      <c r="AK62" s="8"/>
      <c r="AL62" s="8"/>
      <c r="AM62" s="8"/>
      <c r="AN62" s="8"/>
      <c r="AO62" s="8"/>
      <c r="AP62" s="8"/>
      <c r="AQ62" s="8"/>
    </row>
    <row r="63" spans="1:43" ht="12.75">
      <c r="A63" s="14"/>
      <c r="B63" s="3"/>
      <c r="C63" s="15"/>
      <c r="D63" s="15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4"/>
      <c r="AK63" s="8"/>
      <c r="AL63" s="8"/>
      <c r="AM63" s="8"/>
      <c r="AN63" s="8"/>
      <c r="AO63" s="8"/>
      <c r="AP63" s="8"/>
      <c r="AQ63" s="8"/>
    </row>
    <row r="64" spans="1:43" ht="12.75">
      <c r="A64" s="14"/>
      <c r="B64" s="3" t="str">
        <f>Comparison!B72</f>
        <v>Miscellaneous</v>
      </c>
      <c r="C64" s="15"/>
      <c r="D64" s="15"/>
      <c r="E64" s="175">
        <f aca="true" t="shared" si="11" ref="E64:AJ64">SUM(E65:E76)</f>
        <v>0</v>
      </c>
      <c r="F64" s="175">
        <f t="shared" si="11"/>
        <v>0</v>
      </c>
      <c r="G64" s="175">
        <f t="shared" si="11"/>
        <v>0</v>
      </c>
      <c r="H64" s="175">
        <f t="shared" si="11"/>
        <v>0</v>
      </c>
      <c r="I64" s="175">
        <f t="shared" si="11"/>
        <v>0</v>
      </c>
      <c r="J64" s="175">
        <f t="shared" si="11"/>
        <v>0</v>
      </c>
      <c r="K64" s="175">
        <f t="shared" si="11"/>
        <v>0</v>
      </c>
      <c r="L64" s="175">
        <f t="shared" si="11"/>
        <v>0</v>
      </c>
      <c r="M64" s="175">
        <f t="shared" si="11"/>
        <v>0</v>
      </c>
      <c r="N64" s="175">
        <f t="shared" si="11"/>
        <v>0</v>
      </c>
      <c r="O64" s="175">
        <f t="shared" si="11"/>
        <v>0</v>
      </c>
      <c r="P64" s="175">
        <f t="shared" si="11"/>
        <v>0</v>
      </c>
      <c r="Q64" s="175">
        <f t="shared" si="11"/>
        <v>0</v>
      </c>
      <c r="R64" s="175">
        <f t="shared" si="11"/>
        <v>0</v>
      </c>
      <c r="S64" s="175">
        <f t="shared" si="11"/>
        <v>0</v>
      </c>
      <c r="T64" s="175">
        <f t="shared" si="11"/>
        <v>0</v>
      </c>
      <c r="U64" s="175">
        <f t="shared" si="11"/>
        <v>0</v>
      </c>
      <c r="V64" s="175">
        <f t="shared" si="11"/>
        <v>0</v>
      </c>
      <c r="W64" s="175">
        <f t="shared" si="11"/>
        <v>0</v>
      </c>
      <c r="X64" s="175">
        <f t="shared" si="11"/>
        <v>0</v>
      </c>
      <c r="Y64" s="175">
        <f t="shared" si="11"/>
        <v>0</v>
      </c>
      <c r="Z64" s="175">
        <f t="shared" si="11"/>
        <v>0</v>
      </c>
      <c r="AA64" s="175">
        <f t="shared" si="11"/>
        <v>0</v>
      </c>
      <c r="AB64" s="175">
        <f t="shared" si="11"/>
        <v>0</v>
      </c>
      <c r="AC64" s="175">
        <f t="shared" si="11"/>
        <v>0</v>
      </c>
      <c r="AD64" s="175">
        <f t="shared" si="11"/>
        <v>0</v>
      </c>
      <c r="AE64" s="175">
        <f t="shared" si="11"/>
        <v>0</v>
      </c>
      <c r="AF64" s="175">
        <f t="shared" si="11"/>
        <v>0</v>
      </c>
      <c r="AG64" s="175">
        <f t="shared" si="11"/>
        <v>0</v>
      </c>
      <c r="AH64" s="175">
        <f t="shared" si="11"/>
        <v>0</v>
      </c>
      <c r="AI64" s="175">
        <f t="shared" si="11"/>
        <v>0</v>
      </c>
      <c r="AJ64" s="176">
        <f t="shared" si="11"/>
        <v>0</v>
      </c>
      <c r="AK64" s="8"/>
      <c r="AL64" s="8"/>
      <c r="AM64" s="8"/>
      <c r="AN64" s="8"/>
      <c r="AO64" s="8"/>
      <c r="AP64" s="8"/>
      <c r="AQ64" s="8"/>
    </row>
    <row r="65" spans="1:43" ht="12.75">
      <c r="A65" s="14"/>
      <c r="B65" s="3"/>
      <c r="C65" s="15" t="str">
        <f>Tracking!C73</f>
        <v>Dry Cleaning</v>
      </c>
      <c r="D65" s="15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>
        <f aca="true" t="shared" si="12" ref="AJ65:AJ76">SUM(E65:AI65)</f>
        <v>0</v>
      </c>
      <c r="AK65" s="8"/>
      <c r="AL65" s="8"/>
      <c r="AM65" s="8"/>
      <c r="AN65" s="8"/>
      <c r="AO65" s="8"/>
      <c r="AP65" s="8"/>
      <c r="AQ65" s="8"/>
    </row>
    <row r="66" spans="1:43" ht="12.75">
      <c r="A66" s="14"/>
      <c r="B66" s="3"/>
      <c r="C66" s="15" t="str">
        <f>Tracking!C74</f>
        <v>New Clothes</v>
      </c>
      <c r="D66" s="15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2">
        <f t="shared" si="12"/>
        <v>0</v>
      </c>
      <c r="AK66" s="8"/>
      <c r="AL66" s="8"/>
      <c r="AM66" s="8"/>
      <c r="AN66" s="8"/>
      <c r="AO66" s="8"/>
      <c r="AP66" s="8"/>
      <c r="AQ66" s="8"/>
    </row>
    <row r="67" spans="1:43" ht="12.75">
      <c r="A67" s="14"/>
      <c r="B67" s="3"/>
      <c r="C67" s="15" t="str">
        <f>Tracking!C75</f>
        <v>Donations</v>
      </c>
      <c r="D67" s="15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>
        <f t="shared" si="12"/>
        <v>0</v>
      </c>
      <c r="AK67" s="8"/>
      <c r="AL67" s="8"/>
      <c r="AM67" s="8"/>
      <c r="AN67" s="8"/>
      <c r="AO67" s="8"/>
      <c r="AP67" s="8"/>
      <c r="AQ67" s="8"/>
    </row>
    <row r="68" spans="1:43" ht="12.75">
      <c r="A68" s="14"/>
      <c r="B68" s="3"/>
      <c r="C68" s="15" t="str">
        <f>Tracking!C76</f>
        <v>Child Care</v>
      </c>
      <c r="D68" s="15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2">
        <f t="shared" si="12"/>
        <v>0</v>
      </c>
      <c r="AK68" s="8"/>
      <c r="AL68" s="8"/>
      <c r="AM68" s="8"/>
      <c r="AN68" s="8"/>
      <c r="AO68" s="8"/>
      <c r="AP68" s="8"/>
      <c r="AQ68" s="8"/>
    </row>
    <row r="69" spans="1:43" ht="12.75">
      <c r="A69" s="14"/>
      <c r="B69" s="3"/>
      <c r="C69" s="15" t="str">
        <f>Tracking!C77</f>
        <v>Tuition</v>
      </c>
      <c r="D69" s="15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>
        <f t="shared" si="12"/>
        <v>0</v>
      </c>
      <c r="AK69" s="8"/>
      <c r="AL69" s="8"/>
      <c r="AM69" s="8"/>
      <c r="AN69" s="8"/>
      <c r="AO69" s="8"/>
      <c r="AP69" s="8"/>
      <c r="AQ69" s="8"/>
    </row>
    <row r="70" spans="1:43" ht="12.75">
      <c r="A70" s="14"/>
      <c r="B70" s="3"/>
      <c r="C70" s="15" t="str">
        <f>Tracking!C78</f>
        <v>College Loans</v>
      </c>
      <c r="D70" s="15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>
        <f t="shared" si="12"/>
        <v>0</v>
      </c>
      <c r="AK70" s="8"/>
      <c r="AL70" s="8"/>
      <c r="AM70" s="8"/>
      <c r="AN70" s="8"/>
      <c r="AO70" s="8"/>
      <c r="AP70" s="8"/>
      <c r="AQ70" s="8"/>
    </row>
    <row r="71" spans="1:43" ht="12.75">
      <c r="A71" s="14"/>
      <c r="B71" s="3"/>
      <c r="C71" s="15" t="str">
        <f>Tracking!C79</f>
        <v>Pocket Money</v>
      </c>
      <c r="D71" s="15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>
        <f t="shared" si="12"/>
        <v>0</v>
      </c>
      <c r="AK71" s="8"/>
      <c r="AL71" s="8"/>
      <c r="AM71" s="8"/>
      <c r="AN71" s="8"/>
      <c r="AO71" s="8"/>
      <c r="AP71" s="8"/>
      <c r="AQ71" s="8"/>
    </row>
    <row r="72" spans="1:43" ht="12.75">
      <c r="A72" s="14"/>
      <c r="B72" s="3"/>
      <c r="C72" s="15" t="str">
        <f>Tracking!C80</f>
        <v>Gifts</v>
      </c>
      <c r="D72" s="15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2">
        <f t="shared" si="12"/>
        <v>0</v>
      </c>
      <c r="AK72" s="8"/>
      <c r="AL72" s="8"/>
      <c r="AM72" s="8"/>
      <c r="AN72" s="8"/>
      <c r="AO72" s="8"/>
      <c r="AP72" s="8"/>
      <c r="AQ72" s="8"/>
    </row>
    <row r="73" spans="1:43" ht="12.75">
      <c r="A73" s="14"/>
      <c r="B73" s="3"/>
      <c r="C73" s="15" t="str">
        <f>Tracking!C81</f>
        <v>Credit Card</v>
      </c>
      <c r="D73" s="15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2">
        <f t="shared" si="12"/>
        <v>0</v>
      </c>
      <c r="AK73" s="8"/>
      <c r="AL73" s="8"/>
      <c r="AM73" s="8"/>
      <c r="AN73" s="8"/>
      <c r="AO73" s="8"/>
      <c r="AP73" s="8"/>
      <c r="AQ73" s="8"/>
    </row>
    <row r="74" spans="1:43" ht="12.75">
      <c r="A74" s="14"/>
      <c r="B74" s="3"/>
      <c r="C74" s="15" t="str">
        <f>Tracking!C82</f>
        <v>Other</v>
      </c>
      <c r="D74" s="15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2">
        <f t="shared" si="12"/>
        <v>0</v>
      </c>
      <c r="AK74" s="8"/>
      <c r="AL74" s="8"/>
      <c r="AM74" s="8"/>
      <c r="AN74" s="8"/>
      <c r="AO74" s="8"/>
      <c r="AP74" s="8"/>
      <c r="AQ74" s="8"/>
    </row>
    <row r="75" spans="1:43" ht="12.75">
      <c r="A75" s="14"/>
      <c r="B75" s="3"/>
      <c r="C75" s="15" t="str">
        <f>Tracking!C83</f>
        <v>Other</v>
      </c>
      <c r="D75" s="15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2">
        <f t="shared" si="12"/>
        <v>0</v>
      </c>
      <c r="AK75" s="8"/>
      <c r="AL75" s="8"/>
      <c r="AM75" s="8"/>
      <c r="AN75" s="8"/>
      <c r="AO75" s="8"/>
      <c r="AP75" s="8"/>
      <c r="AQ75" s="8"/>
    </row>
    <row r="76" spans="1:43" ht="12.75">
      <c r="A76" s="14"/>
      <c r="B76" s="3"/>
      <c r="C76" s="15" t="str">
        <f>Tracking!C84</f>
        <v>Other</v>
      </c>
      <c r="D76" s="15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2">
        <f t="shared" si="12"/>
        <v>0</v>
      </c>
      <c r="AK76" s="8"/>
      <c r="AL76" s="8"/>
      <c r="AM76" s="8"/>
      <c r="AN76" s="8"/>
      <c r="AO76" s="8"/>
      <c r="AP76" s="8"/>
      <c r="AQ76" s="8"/>
    </row>
    <row r="77" spans="1:43" ht="12.75">
      <c r="A77" s="14"/>
      <c r="B77" s="4"/>
      <c r="C77" s="17"/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8"/>
      <c r="AK77" s="8"/>
      <c r="AL77" s="8"/>
      <c r="AM77" s="8"/>
      <c r="AN77" s="8"/>
      <c r="AO77" s="8"/>
      <c r="AP77" s="8"/>
      <c r="AQ77" s="8"/>
    </row>
    <row r="78" spans="1:43" ht="12.75">
      <c r="A78" s="14"/>
      <c r="B78" s="14"/>
      <c r="C78" s="14"/>
      <c r="D78" s="3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8"/>
      <c r="AO78" s="8"/>
      <c r="AP78" s="8"/>
      <c r="AQ78" s="8"/>
    </row>
    <row r="79" spans="1:43" ht="12.75">
      <c r="A79" s="14"/>
      <c r="B79" s="14"/>
      <c r="C79" s="14"/>
      <c r="D79" s="3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8"/>
      <c r="AO79" s="8"/>
      <c r="AP79" s="8"/>
      <c r="AQ79" s="8"/>
    </row>
    <row r="80" spans="1:43" ht="12.75">
      <c r="A80" s="14"/>
      <c r="B80" s="14"/>
      <c r="C80" s="14"/>
      <c r="D80" s="3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8"/>
      <c r="AO80" s="8"/>
      <c r="AP80" s="8"/>
      <c r="AQ80" s="8"/>
    </row>
    <row r="81" spans="1:43" ht="12.75">
      <c r="A81" s="14"/>
      <c r="B81" s="14"/>
      <c r="C81" s="14"/>
      <c r="D81" s="3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8"/>
      <c r="AO81" s="8"/>
      <c r="AP81" s="8"/>
      <c r="AQ81" s="8"/>
    </row>
    <row r="82" spans="1:43" ht="12.75">
      <c r="A82" s="14"/>
      <c r="B82" s="14"/>
      <c r="C82" s="14"/>
      <c r="D82" s="3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8"/>
      <c r="AO82" s="8"/>
      <c r="AP82" s="8"/>
      <c r="AQ82" s="8"/>
    </row>
    <row r="83" spans="1:43" ht="12.75">
      <c r="A83" s="14"/>
      <c r="B83" s="14"/>
      <c r="C83" s="14"/>
      <c r="D83" s="3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8"/>
      <c r="AO83" s="8"/>
      <c r="AP83" s="8"/>
      <c r="AQ83" s="8"/>
    </row>
    <row r="84" spans="1:43" ht="12.75">
      <c r="A84" s="14"/>
      <c r="B84" s="14"/>
      <c r="C84" s="14"/>
      <c r="D84" s="3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8"/>
      <c r="AO84" s="8"/>
      <c r="AP84" s="8"/>
      <c r="AQ84" s="8"/>
    </row>
    <row r="85" spans="1:43" ht="12.75">
      <c r="A85" s="14"/>
      <c r="B85" s="14"/>
      <c r="C85" s="14"/>
      <c r="D85" s="3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8"/>
      <c r="AO85" s="8"/>
      <c r="AP85" s="8"/>
      <c r="AQ85" s="8"/>
    </row>
    <row r="86" spans="1:43" ht="12.75">
      <c r="A86" s="14"/>
      <c r="B86" s="14"/>
      <c r="C86" s="14"/>
      <c r="D86" s="3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8"/>
      <c r="AO86" s="8"/>
      <c r="AP86" s="8"/>
      <c r="AQ86" s="8"/>
    </row>
    <row r="87" spans="1:43" ht="12.75">
      <c r="A87" s="14"/>
      <c r="B87" s="14"/>
      <c r="C87" s="14"/>
      <c r="D87" s="3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8"/>
      <c r="AO87" s="8"/>
      <c r="AP87" s="8"/>
      <c r="AQ87" s="8"/>
    </row>
    <row r="88" spans="1:43" ht="12.75">
      <c r="A88" s="14"/>
      <c r="B88" s="14"/>
      <c r="C88" s="14"/>
      <c r="D88" s="3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8"/>
      <c r="AO88" s="8"/>
      <c r="AP88" s="8"/>
      <c r="AQ88" s="8"/>
    </row>
    <row r="89" spans="1:43" ht="12.75">
      <c r="A89" s="14"/>
      <c r="B89" s="14"/>
      <c r="C89" s="14"/>
      <c r="D89" s="3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8"/>
      <c r="AO89" s="8"/>
      <c r="AP89" s="8"/>
      <c r="AQ89" s="8"/>
    </row>
    <row r="90" spans="1:43" ht="12.75">
      <c r="A90" s="14"/>
      <c r="B90" s="14"/>
      <c r="C90" s="14"/>
      <c r="D90" s="3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8"/>
      <c r="AO90" s="8"/>
      <c r="AP90" s="8"/>
      <c r="AQ90" s="8"/>
    </row>
    <row r="91" spans="1:43" ht="12.75">
      <c r="A91" s="14"/>
      <c r="B91" s="14"/>
      <c r="C91" s="14"/>
      <c r="D91" s="3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8"/>
      <c r="AO91" s="8"/>
      <c r="AP91" s="8"/>
      <c r="AQ91" s="8"/>
    </row>
    <row r="92" spans="1:43" ht="12.75">
      <c r="A92" s="14"/>
      <c r="B92" s="14"/>
      <c r="C92" s="14"/>
      <c r="D92" s="3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8"/>
      <c r="AO92" s="8"/>
      <c r="AP92" s="8"/>
      <c r="AQ92" s="8"/>
    </row>
    <row r="93" spans="1:43" ht="12.75">
      <c r="A93" s="14"/>
      <c r="B93" s="8"/>
      <c r="C93" s="8"/>
      <c r="D93" s="2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12.75">
      <c r="A94" s="21"/>
      <c r="B94" s="8"/>
      <c r="C94" s="8"/>
      <c r="D94" s="2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12.75">
      <c r="A95" s="21"/>
      <c r="B95" s="8"/>
      <c r="C95" s="8"/>
      <c r="D95" s="2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12.75">
      <c r="A96" s="8"/>
      <c r="B96" s="8"/>
      <c r="C96" s="8"/>
      <c r="D96" s="2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ht="12.75">
      <c r="D97" s="34"/>
    </row>
    <row r="98" ht="12.75">
      <c r="D98" s="34"/>
    </row>
    <row r="99" ht="12.75">
      <c r="D99" s="34"/>
    </row>
  </sheetData>
  <sheetProtection password="9C9F" sheet="1" scenarios="1" formatCells="0" formatColumns="0" formatRows="0"/>
  <conditionalFormatting sqref="AB18:AC18">
    <cfRule type="expression" priority="1" dxfId="0" stopIfTrue="1">
      <formula>AB18&lt;0</formula>
    </cfRule>
  </conditionalFormatting>
  <printOptions/>
  <pageMargins left="0.45" right="0.52" top="0.51" bottom="0.53" header="0.5" footer="0.5"/>
  <pageSetup fitToHeight="1" fitToWidth="1" horizontalDpi="600" verticalDpi="600" orientation="landscape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8"/>
    <pageSetUpPr fitToPage="1"/>
  </sheetPr>
  <dimension ref="A1:AQ99"/>
  <sheetViews>
    <sheetView showGridLines="0" showRowColHeaders="0" workbookViewId="0" topLeftCell="A1">
      <selection activeCell="D9" sqref="D9"/>
    </sheetView>
  </sheetViews>
  <sheetFormatPr defaultColWidth="9.140625" defaultRowHeight="12.75"/>
  <cols>
    <col min="1" max="1" width="3.28125" style="9" customWidth="1"/>
    <col min="2" max="2" width="2.00390625" style="9" customWidth="1"/>
    <col min="3" max="3" width="22.421875" style="9" customWidth="1"/>
    <col min="4" max="4" width="1.7109375" style="9" customWidth="1"/>
    <col min="5" max="35" width="7.421875" style="9" customWidth="1"/>
    <col min="36" max="16384" width="9.140625" style="9" customWidth="1"/>
  </cols>
  <sheetData>
    <row r="1" spans="1:43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3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2.75">
      <c r="A4" s="8"/>
      <c r="B4" s="8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27.75" customHeight="1">
      <c r="A5" s="8"/>
      <c r="B5" s="10"/>
      <c r="C5" s="2"/>
      <c r="D5" s="8"/>
      <c r="E5" s="25"/>
      <c r="F5" s="26"/>
      <c r="G5" s="50" t="s">
        <v>208</v>
      </c>
      <c r="H5" s="8"/>
      <c r="I5" s="8"/>
      <c r="J5" s="27"/>
      <c r="K5" s="28"/>
      <c r="L5" s="28"/>
      <c r="M5" s="2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13.5" customHeight="1">
      <c r="A6" s="8"/>
      <c r="B6" s="8"/>
      <c r="C6" s="8"/>
      <c r="D6" s="8"/>
      <c r="E6" s="8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7.5" customHeight="1">
      <c r="A7" s="14"/>
      <c r="B7" s="19"/>
      <c r="C7" s="20"/>
      <c r="D7" s="8"/>
      <c r="E7" s="20"/>
      <c r="F7" s="20"/>
      <c r="G7" s="2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22.5" customHeight="1">
      <c r="A8" s="14"/>
      <c r="B8" s="5"/>
      <c r="C8" s="12"/>
      <c r="D8" s="12"/>
      <c r="E8" s="6" t="s">
        <v>110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 t="s">
        <v>116</v>
      </c>
      <c r="L8" s="6" t="s">
        <v>117</v>
      </c>
      <c r="M8" s="6" t="s">
        <v>118</v>
      </c>
      <c r="N8" s="6" t="s">
        <v>119</v>
      </c>
      <c r="O8" s="6" t="s">
        <v>120</v>
      </c>
      <c r="P8" s="6" t="s">
        <v>121</v>
      </c>
      <c r="Q8" s="6" t="s">
        <v>122</v>
      </c>
      <c r="R8" s="6" t="s">
        <v>123</v>
      </c>
      <c r="S8" s="6" t="s">
        <v>124</v>
      </c>
      <c r="T8" s="6" t="s">
        <v>125</v>
      </c>
      <c r="U8" s="6" t="s">
        <v>126</v>
      </c>
      <c r="V8" s="6" t="s">
        <v>127</v>
      </c>
      <c r="W8" s="6" t="s">
        <v>128</v>
      </c>
      <c r="X8" s="6" t="s">
        <v>129</v>
      </c>
      <c r="Y8" s="6" t="s">
        <v>130</v>
      </c>
      <c r="Z8" s="6" t="s">
        <v>131</v>
      </c>
      <c r="AA8" s="6" t="s">
        <v>132</v>
      </c>
      <c r="AB8" s="6" t="s">
        <v>133</v>
      </c>
      <c r="AC8" s="6" t="s">
        <v>134</v>
      </c>
      <c r="AD8" s="6" t="s">
        <v>135</v>
      </c>
      <c r="AE8" s="6" t="s">
        <v>136</v>
      </c>
      <c r="AF8" s="6" t="s">
        <v>137</v>
      </c>
      <c r="AG8" s="6" t="s">
        <v>138</v>
      </c>
      <c r="AH8" s="6" t="s">
        <v>139</v>
      </c>
      <c r="AI8" s="6" t="s">
        <v>140</v>
      </c>
      <c r="AJ8" s="7" t="s">
        <v>100</v>
      </c>
      <c r="AK8" s="8"/>
      <c r="AL8" s="8"/>
      <c r="AM8" s="8"/>
      <c r="AN8" s="8"/>
      <c r="AO8" s="8"/>
      <c r="AP8" s="8"/>
      <c r="AQ8" s="8"/>
    </row>
    <row r="9" spans="1:43" ht="14.25" customHeight="1">
      <c r="A9" s="14"/>
      <c r="B9" s="13" t="s">
        <v>141</v>
      </c>
      <c r="C9" s="31"/>
      <c r="D9" s="32"/>
      <c r="E9" s="167">
        <f>E10+E20+E32+E43+E52+E64</f>
        <v>0</v>
      </c>
      <c r="F9" s="167">
        <f aca="true" t="shared" si="0" ref="F9:AJ9">F10+F20+F32+F43+F52+F64</f>
        <v>0</v>
      </c>
      <c r="G9" s="167">
        <f t="shared" si="0"/>
        <v>0</v>
      </c>
      <c r="H9" s="167">
        <f t="shared" si="0"/>
        <v>0</v>
      </c>
      <c r="I9" s="167">
        <f t="shared" si="0"/>
        <v>0</v>
      </c>
      <c r="J9" s="167">
        <f t="shared" si="0"/>
        <v>0</v>
      </c>
      <c r="K9" s="167">
        <f t="shared" si="0"/>
        <v>0</v>
      </c>
      <c r="L9" s="167">
        <f t="shared" si="0"/>
        <v>0</v>
      </c>
      <c r="M9" s="167">
        <f t="shared" si="0"/>
        <v>0</v>
      </c>
      <c r="N9" s="167">
        <f t="shared" si="0"/>
        <v>0</v>
      </c>
      <c r="O9" s="167">
        <f t="shared" si="0"/>
        <v>0</v>
      </c>
      <c r="P9" s="167">
        <f t="shared" si="0"/>
        <v>0</v>
      </c>
      <c r="Q9" s="167">
        <f t="shared" si="0"/>
        <v>0</v>
      </c>
      <c r="R9" s="167">
        <f t="shared" si="0"/>
        <v>0</v>
      </c>
      <c r="S9" s="167">
        <f t="shared" si="0"/>
        <v>0</v>
      </c>
      <c r="T9" s="167">
        <f t="shared" si="0"/>
        <v>0</v>
      </c>
      <c r="U9" s="167">
        <f t="shared" si="0"/>
        <v>0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  <c r="AH9" s="167">
        <f t="shared" si="0"/>
        <v>0</v>
      </c>
      <c r="AI9" s="167">
        <f t="shared" si="0"/>
        <v>0</v>
      </c>
      <c r="AJ9" s="168">
        <f t="shared" si="0"/>
        <v>0</v>
      </c>
      <c r="AK9" s="8"/>
      <c r="AL9" s="8"/>
      <c r="AM9" s="8"/>
      <c r="AN9" s="8"/>
      <c r="AO9" s="8"/>
      <c r="AP9" s="8"/>
      <c r="AQ9" s="8"/>
    </row>
    <row r="10" spans="1:43" ht="17.25" customHeight="1">
      <c r="A10" s="14"/>
      <c r="B10" s="3" t="str">
        <f>Comparison!B18</f>
        <v>Transportation</v>
      </c>
      <c r="C10" s="15"/>
      <c r="D10" s="15"/>
      <c r="E10" s="169">
        <f>SUM(E11:E18)</f>
        <v>0</v>
      </c>
      <c r="F10" s="169">
        <f aca="true" t="shared" si="1" ref="F10:AJ10">SUM(F11:F18)</f>
        <v>0</v>
      </c>
      <c r="G10" s="169">
        <f t="shared" si="1"/>
        <v>0</v>
      </c>
      <c r="H10" s="169">
        <f t="shared" si="1"/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  <c r="L10" s="169">
        <f t="shared" si="1"/>
        <v>0</v>
      </c>
      <c r="M10" s="169">
        <f t="shared" si="1"/>
        <v>0</v>
      </c>
      <c r="N10" s="169">
        <f t="shared" si="1"/>
        <v>0</v>
      </c>
      <c r="O10" s="169">
        <f t="shared" si="1"/>
        <v>0</v>
      </c>
      <c r="P10" s="169">
        <f t="shared" si="1"/>
        <v>0</v>
      </c>
      <c r="Q10" s="169">
        <f t="shared" si="1"/>
        <v>0</v>
      </c>
      <c r="R10" s="169">
        <f t="shared" si="1"/>
        <v>0</v>
      </c>
      <c r="S10" s="169">
        <f t="shared" si="1"/>
        <v>0</v>
      </c>
      <c r="T10" s="169">
        <f t="shared" si="1"/>
        <v>0</v>
      </c>
      <c r="U10" s="169">
        <f t="shared" si="1"/>
        <v>0</v>
      </c>
      <c r="V10" s="169">
        <f t="shared" si="1"/>
        <v>0</v>
      </c>
      <c r="W10" s="169">
        <f t="shared" si="1"/>
        <v>0</v>
      </c>
      <c r="X10" s="169">
        <f t="shared" si="1"/>
        <v>0</v>
      </c>
      <c r="Y10" s="169">
        <f t="shared" si="1"/>
        <v>0</v>
      </c>
      <c r="Z10" s="169">
        <f t="shared" si="1"/>
        <v>0</v>
      </c>
      <c r="AA10" s="169">
        <f t="shared" si="1"/>
        <v>0</v>
      </c>
      <c r="AB10" s="169">
        <f t="shared" si="1"/>
        <v>0</v>
      </c>
      <c r="AC10" s="169">
        <f t="shared" si="1"/>
        <v>0</v>
      </c>
      <c r="AD10" s="169">
        <f t="shared" si="1"/>
        <v>0</v>
      </c>
      <c r="AE10" s="169">
        <f t="shared" si="1"/>
        <v>0</v>
      </c>
      <c r="AF10" s="169">
        <f t="shared" si="1"/>
        <v>0</v>
      </c>
      <c r="AG10" s="169">
        <f t="shared" si="1"/>
        <v>0</v>
      </c>
      <c r="AH10" s="169">
        <f t="shared" si="1"/>
        <v>0</v>
      </c>
      <c r="AI10" s="169">
        <f t="shared" si="1"/>
        <v>0</v>
      </c>
      <c r="AJ10" s="170">
        <f t="shared" si="1"/>
        <v>0</v>
      </c>
      <c r="AK10" s="8"/>
      <c r="AL10" s="8"/>
      <c r="AM10" s="8"/>
      <c r="AN10" s="8"/>
      <c r="AO10" s="8"/>
      <c r="AP10" s="8"/>
      <c r="AQ10" s="8"/>
    </row>
    <row r="11" spans="1:43" ht="12.75">
      <c r="A11" s="14"/>
      <c r="B11" s="3"/>
      <c r="C11" s="15" t="str">
        <f>Tracking!C19</f>
        <v>Auto Loan/Lease</v>
      </c>
      <c r="D11" s="15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2">
        <f>SUM(E11:AI11)</f>
        <v>0</v>
      </c>
      <c r="AK11" s="8"/>
      <c r="AL11" s="8"/>
      <c r="AM11" s="8"/>
      <c r="AN11" s="8"/>
      <c r="AO11" s="8"/>
      <c r="AP11" s="8"/>
      <c r="AQ11" s="8"/>
    </row>
    <row r="12" spans="1:43" ht="12.75">
      <c r="A12" s="14"/>
      <c r="B12" s="3"/>
      <c r="C12" s="15" t="str">
        <f>Tracking!C20</f>
        <v>Insurance </v>
      </c>
      <c r="D12" s="15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2">
        <f aca="true" t="shared" si="2" ref="AJ12:AJ18">SUM(E12:AI12)</f>
        <v>0</v>
      </c>
      <c r="AK12" s="8"/>
      <c r="AL12" s="8"/>
      <c r="AM12" s="8"/>
      <c r="AN12" s="8"/>
      <c r="AO12" s="8"/>
      <c r="AP12" s="8"/>
      <c r="AQ12" s="8"/>
    </row>
    <row r="13" spans="1:43" ht="12.75">
      <c r="A13" s="14"/>
      <c r="B13" s="3"/>
      <c r="C13" s="15" t="str">
        <f>Tracking!C21</f>
        <v>Gas </v>
      </c>
      <c r="D13" s="15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2">
        <f t="shared" si="2"/>
        <v>0</v>
      </c>
      <c r="AK13" s="8"/>
      <c r="AL13" s="8"/>
      <c r="AM13" s="8"/>
      <c r="AN13" s="8"/>
      <c r="AO13" s="8"/>
      <c r="AP13" s="8"/>
      <c r="AQ13" s="8"/>
    </row>
    <row r="14" spans="1:43" ht="12.75">
      <c r="A14" s="14"/>
      <c r="B14" s="3"/>
      <c r="C14" s="15" t="str">
        <f>Tracking!C22</f>
        <v>Maintenance </v>
      </c>
      <c r="D14" s="15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2">
        <f t="shared" si="2"/>
        <v>0</v>
      </c>
      <c r="AK14" s="8"/>
      <c r="AL14" s="8"/>
      <c r="AM14" s="8"/>
      <c r="AN14" s="8"/>
      <c r="AO14" s="8"/>
      <c r="AP14" s="8"/>
      <c r="AQ14" s="8"/>
    </row>
    <row r="15" spans="1:43" ht="12.75">
      <c r="A15" s="14"/>
      <c r="B15" s="3"/>
      <c r="C15" s="15" t="str">
        <f>Tracking!C23</f>
        <v>Registration/Inspection</v>
      </c>
      <c r="D15" s="15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2">
        <f t="shared" si="2"/>
        <v>0</v>
      </c>
      <c r="AK15" s="8"/>
      <c r="AL15" s="8"/>
      <c r="AM15" s="8"/>
      <c r="AN15" s="8"/>
      <c r="AO15" s="8"/>
      <c r="AP15" s="8"/>
      <c r="AQ15" s="8"/>
    </row>
    <row r="16" spans="1:43" ht="12.75">
      <c r="A16" s="14"/>
      <c r="B16" s="3"/>
      <c r="C16" s="15" t="str">
        <f>Tracking!C24</f>
        <v>Bus/ Train</v>
      </c>
      <c r="D16" s="15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2">
        <f t="shared" si="2"/>
        <v>0</v>
      </c>
      <c r="AK16" s="8"/>
      <c r="AL16" s="8"/>
      <c r="AM16" s="8"/>
      <c r="AN16" s="8"/>
      <c r="AO16" s="8"/>
      <c r="AP16" s="8"/>
      <c r="AQ16" s="8"/>
    </row>
    <row r="17" spans="1:43" ht="12.75">
      <c r="A17" s="14"/>
      <c r="B17" s="3"/>
      <c r="C17" s="15" t="str">
        <f>Tracking!C25</f>
        <v>Other</v>
      </c>
      <c r="D17" s="15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2">
        <f t="shared" si="2"/>
        <v>0</v>
      </c>
      <c r="AK17" s="8"/>
      <c r="AL17" s="8"/>
      <c r="AM17" s="8"/>
      <c r="AN17" s="8"/>
      <c r="AO17" s="8"/>
      <c r="AP17" s="8"/>
      <c r="AQ17" s="8"/>
    </row>
    <row r="18" spans="1:43" ht="12.75">
      <c r="A18" s="14"/>
      <c r="B18" s="3"/>
      <c r="C18" s="15" t="str">
        <f>Tracking!C26</f>
        <v>Other</v>
      </c>
      <c r="D18" s="15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>
        <f t="shared" si="2"/>
        <v>0</v>
      </c>
      <c r="AK18" s="8"/>
      <c r="AL18" s="8"/>
      <c r="AM18" s="8"/>
      <c r="AN18" s="8"/>
      <c r="AO18" s="8"/>
      <c r="AP18" s="8"/>
      <c r="AQ18" s="8"/>
    </row>
    <row r="19" spans="1:43" ht="12.75">
      <c r="A19" s="14"/>
      <c r="B19" s="3"/>
      <c r="C19" s="15"/>
      <c r="D19" s="15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4"/>
      <c r="AK19" s="8"/>
      <c r="AL19" s="8"/>
      <c r="AM19" s="8"/>
      <c r="AN19" s="8"/>
      <c r="AO19" s="8"/>
      <c r="AP19" s="8"/>
      <c r="AQ19" s="8"/>
    </row>
    <row r="20" spans="1:43" ht="12.75">
      <c r="A20" s="14"/>
      <c r="B20" s="3" t="str">
        <f>Comparison!B28</f>
        <v>Home</v>
      </c>
      <c r="C20" s="15"/>
      <c r="D20" s="15"/>
      <c r="E20" s="175">
        <f>SUM(E21:E30)</f>
        <v>0</v>
      </c>
      <c r="F20" s="175">
        <f aca="true" t="shared" si="3" ref="F20:AJ20">SUM(F21:F30)</f>
        <v>0</v>
      </c>
      <c r="G20" s="175">
        <f t="shared" si="3"/>
        <v>0</v>
      </c>
      <c r="H20" s="175">
        <f t="shared" si="3"/>
        <v>0</v>
      </c>
      <c r="I20" s="175">
        <f t="shared" si="3"/>
        <v>0</v>
      </c>
      <c r="J20" s="175">
        <f t="shared" si="3"/>
        <v>0</v>
      </c>
      <c r="K20" s="175">
        <f t="shared" si="3"/>
        <v>0</v>
      </c>
      <c r="L20" s="175">
        <f t="shared" si="3"/>
        <v>0</v>
      </c>
      <c r="M20" s="175">
        <f t="shared" si="3"/>
        <v>0</v>
      </c>
      <c r="N20" s="175">
        <f t="shared" si="3"/>
        <v>0</v>
      </c>
      <c r="O20" s="175">
        <f t="shared" si="3"/>
        <v>0</v>
      </c>
      <c r="P20" s="175">
        <f t="shared" si="3"/>
        <v>0</v>
      </c>
      <c r="Q20" s="175">
        <f t="shared" si="3"/>
        <v>0</v>
      </c>
      <c r="R20" s="175">
        <f t="shared" si="3"/>
        <v>0</v>
      </c>
      <c r="S20" s="175">
        <f t="shared" si="3"/>
        <v>0</v>
      </c>
      <c r="T20" s="175">
        <f t="shared" si="3"/>
        <v>0</v>
      </c>
      <c r="U20" s="175">
        <f t="shared" si="3"/>
        <v>0</v>
      </c>
      <c r="V20" s="175">
        <f t="shared" si="3"/>
        <v>0</v>
      </c>
      <c r="W20" s="175">
        <f t="shared" si="3"/>
        <v>0</v>
      </c>
      <c r="X20" s="175">
        <f t="shared" si="3"/>
        <v>0</v>
      </c>
      <c r="Y20" s="175">
        <f t="shared" si="3"/>
        <v>0</v>
      </c>
      <c r="Z20" s="175">
        <f t="shared" si="3"/>
        <v>0</v>
      </c>
      <c r="AA20" s="175">
        <f t="shared" si="3"/>
        <v>0</v>
      </c>
      <c r="AB20" s="175">
        <f t="shared" si="3"/>
        <v>0</v>
      </c>
      <c r="AC20" s="175">
        <f t="shared" si="3"/>
        <v>0</v>
      </c>
      <c r="AD20" s="175">
        <f t="shared" si="3"/>
        <v>0</v>
      </c>
      <c r="AE20" s="175">
        <f t="shared" si="3"/>
        <v>0</v>
      </c>
      <c r="AF20" s="175">
        <f t="shared" si="3"/>
        <v>0</v>
      </c>
      <c r="AG20" s="175">
        <f t="shared" si="3"/>
        <v>0</v>
      </c>
      <c r="AH20" s="175">
        <f t="shared" si="3"/>
        <v>0</v>
      </c>
      <c r="AI20" s="175">
        <f>SUM(AI21:AI30)</f>
        <v>0</v>
      </c>
      <c r="AJ20" s="176">
        <f t="shared" si="3"/>
        <v>0</v>
      </c>
      <c r="AK20" s="8"/>
      <c r="AL20" s="8"/>
      <c r="AM20" s="8"/>
      <c r="AN20" s="8"/>
      <c r="AO20" s="8"/>
      <c r="AP20" s="8"/>
      <c r="AQ20" s="8"/>
    </row>
    <row r="21" spans="1:43" ht="12.75">
      <c r="A21" s="14"/>
      <c r="B21" s="3"/>
      <c r="C21" s="15" t="str">
        <f>Tracking!C29</f>
        <v>Mortgage</v>
      </c>
      <c r="D21" s="15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>
        <f aca="true" t="shared" si="4" ref="AJ21:AJ30">SUM(E21:AI21)</f>
        <v>0</v>
      </c>
      <c r="AK21" s="8"/>
      <c r="AL21" s="8"/>
      <c r="AM21" s="8"/>
      <c r="AN21" s="8"/>
      <c r="AO21" s="8"/>
      <c r="AP21" s="8"/>
      <c r="AQ21" s="8"/>
    </row>
    <row r="22" spans="1:43" ht="12.75">
      <c r="A22" s="14"/>
      <c r="B22" s="3"/>
      <c r="C22" s="15" t="str">
        <f>Tracking!C30</f>
        <v>Rent</v>
      </c>
      <c r="D22" s="15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2">
        <f t="shared" si="4"/>
        <v>0</v>
      </c>
      <c r="AK22" s="8"/>
      <c r="AL22" s="8"/>
      <c r="AM22" s="8"/>
      <c r="AN22" s="8"/>
      <c r="AO22" s="8"/>
      <c r="AP22" s="8"/>
      <c r="AQ22" s="8"/>
    </row>
    <row r="23" spans="1:43" ht="12.75">
      <c r="A23" s="14"/>
      <c r="B23" s="3"/>
      <c r="C23" s="15" t="str">
        <f>Tracking!C31</f>
        <v>Maintenance</v>
      </c>
      <c r="D23" s="15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2">
        <f t="shared" si="4"/>
        <v>0</v>
      </c>
      <c r="AK23" s="8"/>
      <c r="AL23" s="8"/>
      <c r="AM23" s="8"/>
      <c r="AN23" s="8"/>
      <c r="AO23" s="8"/>
      <c r="AP23" s="8"/>
      <c r="AQ23" s="8"/>
    </row>
    <row r="24" spans="1:43" ht="12.75">
      <c r="A24" s="14"/>
      <c r="B24" s="3"/>
      <c r="C24" s="15" t="str">
        <f>Tracking!C32</f>
        <v>Insurance</v>
      </c>
      <c r="D24" s="15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2">
        <f t="shared" si="4"/>
        <v>0</v>
      </c>
      <c r="AK24" s="8"/>
      <c r="AL24" s="8"/>
      <c r="AM24" s="8"/>
      <c r="AN24" s="8"/>
      <c r="AO24" s="8"/>
      <c r="AP24" s="8"/>
      <c r="AQ24" s="8"/>
    </row>
    <row r="25" spans="1:43" ht="12.75">
      <c r="A25" s="14"/>
      <c r="B25" s="3"/>
      <c r="C25" s="15" t="str">
        <f>Tracking!C33</f>
        <v>Furniture</v>
      </c>
      <c r="D25" s="15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2">
        <f t="shared" si="4"/>
        <v>0</v>
      </c>
      <c r="AK25" s="8"/>
      <c r="AL25" s="8"/>
      <c r="AM25" s="8"/>
      <c r="AN25" s="8"/>
      <c r="AO25" s="8"/>
      <c r="AP25" s="8"/>
      <c r="AQ25" s="8"/>
    </row>
    <row r="26" spans="1:43" ht="12.75">
      <c r="A26" s="14"/>
      <c r="B26" s="3"/>
      <c r="C26" s="15" t="str">
        <f>Tracking!C34</f>
        <v>Household Supplies</v>
      </c>
      <c r="D26" s="15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2">
        <f t="shared" si="4"/>
        <v>0</v>
      </c>
      <c r="AK26" s="8"/>
      <c r="AL26" s="8"/>
      <c r="AM26" s="8"/>
      <c r="AN26" s="8"/>
      <c r="AO26" s="8"/>
      <c r="AP26" s="8"/>
      <c r="AQ26" s="8"/>
    </row>
    <row r="27" spans="1:43" ht="12.75">
      <c r="A27" s="14"/>
      <c r="B27" s="3"/>
      <c r="C27" s="15" t="str">
        <f>Tracking!C35</f>
        <v>Groceries</v>
      </c>
      <c r="D27" s="15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2">
        <f t="shared" si="4"/>
        <v>0</v>
      </c>
      <c r="AK27" s="8"/>
      <c r="AL27" s="8"/>
      <c r="AM27" s="8"/>
      <c r="AN27" s="8"/>
      <c r="AO27" s="8"/>
      <c r="AP27" s="8"/>
      <c r="AQ27" s="8"/>
    </row>
    <row r="28" spans="1:43" ht="12.75">
      <c r="A28" s="14"/>
      <c r="B28" s="3"/>
      <c r="C28" s="15" t="str">
        <f>Tracking!C36</f>
        <v>Real Estate Tax</v>
      </c>
      <c r="D28" s="15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2">
        <f t="shared" si="4"/>
        <v>0</v>
      </c>
      <c r="AK28" s="8"/>
      <c r="AL28" s="8"/>
      <c r="AM28" s="8"/>
      <c r="AN28" s="8"/>
      <c r="AO28" s="8"/>
      <c r="AP28" s="8"/>
      <c r="AQ28" s="8"/>
    </row>
    <row r="29" spans="1:43" ht="12.75">
      <c r="A29" s="14"/>
      <c r="B29" s="3"/>
      <c r="C29" s="15" t="str">
        <f>Tracking!C37</f>
        <v>Other</v>
      </c>
      <c r="D29" s="15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2">
        <f t="shared" si="4"/>
        <v>0</v>
      </c>
      <c r="AK29" s="8"/>
      <c r="AL29" s="8"/>
      <c r="AM29" s="8"/>
      <c r="AN29" s="8"/>
      <c r="AO29" s="8"/>
      <c r="AP29" s="8"/>
      <c r="AQ29" s="8"/>
    </row>
    <row r="30" spans="1:43" ht="12.75">
      <c r="A30" s="14"/>
      <c r="B30" s="3"/>
      <c r="C30" s="15" t="str">
        <f>Tracking!C38</f>
        <v>Other</v>
      </c>
      <c r="D30" s="15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2">
        <f t="shared" si="4"/>
        <v>0</v>
      </c>
      <c r="AK30" s="8"/>
      <c r="AL30" s="8"/>
      <c r="AM30" s="8"/>
      <c r="AN30" s="8"/>
      <c r="AO30" s="8"/>
      <c r="AP30" s="8"/>
      <c r="AQ30" s="8"/>
    </row>
    <row r="31" spans="1:43" ht="12.75">
      <c r="A31" s="14"/>
      <c r="B31" s="3"/>
      <c r="C31" s="15"/>
      <c r="D31" s="15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4"/>
      <c r="AK31" s="8"/>
      <c r="AL31" s="8"/>
      <c r="AM31" s="8"/>
      <c r="AN31" s="8"/>
      <c r="AO31" s="8"/>
      <c r="AP31" s="8"/>
      <c r="AQ31" s="8"/>
    </row>
    <row r="32" spans="1:43" ht="12.75">
      <c r="A32" s="14"/>
      <c r="B32" s="3" t="str">
        <f>Comparison!B40</f>
        <v>Utilities</v>
      </c>
      <c r="C32" s="15"/>
      <c r="D32" s="15"/>
      <c r="E32" s="175">
        <f>SUM(E33:E41)</f>
        <v>0</v>
      </c>
      <c r="F32" s="175">
        <f aca="true" t="shared" si="5" ref="F32:AJ32">SUM(F33:F41)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175">
        <f t="shared" si="5"/>
        <v>0</v>
      </c>
      <c r="T32" s="175">
        <f t="shared" si="5"/>
        <v>0</v>
      </c>
      <c r="U32" s="175">
        <f t="shared" si="5"/>
        <v>0</v>
      </c>
      <c r="V32" s="175">
        <f t="shared" si="5"/>
        <v>0</v>
      </c>
      <c r="W32" s="175">
        <f t="shared" si="5"/>
        <v>0</v>
      </c>
      <c r="X32" s="175">
        <f t="shared" si="5"/>
        <v>0</v>
      </c>
      <c r="Y32" s="175">
        <f t="shared" si="5"/>
        <v>0</v>
      </c>
      <c r="Z32" s="175">
        <f t="shared" si="5"/>
        <v>0</v>
      </c>
      <c r="AA32" s="175">
        <f t="shared" si="5"/>
        <v>0</v>
      </c>
      <c r="AB32" s="175">
        <f t="shared" si="5"/>
        <v>0</v>
      </c>
      <c r="AC32" s="175">
        <f t="shared" si="5"/>
        <v>0</v>
      </c>
      <c r="AD32" s="175">
        <f t="shared" si="5"/>
        <v>0</v>
      </c>
      <c r="AE32" s="175">
        <f t="shared" si="5"/>
        <v>0</v>
      </c>
      <c r="AF32" s="175">
        <f t="shared" si="5"/>
        <v>0</v>
      </c>
      <c r="AG32" s="175">
        <f t="shared" si="5"/>
        <v>0</v>
      </c>
      <c r="AH32" s="175">
        <f t="shared" si="5"/>
        <v>0</v>
      </c>
      <c r="AI32" s="175">
        <f>SUM(AI33:AI41)</f>
        <v>0</v>
      </c>
      <c r="AJ32" s="176">
        <f t="shared" si="5"/>
        <v>0</v>
      </c>
      <c r="AK32" s="8"/>
      <c r="AL32" s="8"/>
      <c r="AM32" s="8"/>
      <c r="AN32" s="8"/>
      <c r="AO32" s="8"/>
      <c r="AP32" s="8"/>
      <c r="AQ32" s="8"/>
    </row>
    <row r="33" spans="1:43" ht="12.75">
      <c r="A33" s="14"/>
      <c r="B33" s="3"/>
      <c r="C33" s="15" t="str">
        <f>Tracking!C41</f>
        <v>Phone - Home</v>
      </c>
      <c r="D33" s="15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2">
        <f aca="true" t="shared" si="6" ref="AJ33:AJ41">SUM(E33:AI33)</f>
        <v>0</v>
      </c>
      <c r="AK33" s="8"/>
      <c r="AL33" s="8"/>
      <c r="AM33" s="8"/>
      <c r="AN33" s="8"/>
      <c r="AO33" s="8"/>
      <c r="AP33" s="8"/>
      <c r="AQ33" s="8"/>
    </row>
    <row r="34" spans="1:43" ht="12.75">
      <c r="A34" s="14"/>
      <c r="B34" s="3"/>
      <c r="C34" s="15" t="str">
        <f>Tracking!C42</f>
        <v>Phone - Cell</v>
      </c>
      <c r="D34" s="15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>
        <f t="shared" si="6"/>
        <v>0</v>
      </c>
      <c r="AK34" s="8"/>
      <c r="AL34" s="8"/>
      <c r="AM34" s="8"/>
      <c r="AN34" s="8"/>
      <c r="AO34" s="8"/>
      <c r="AP34" s="8"/>
      <c r="AQ34" s="8"/>
    </row>
    <row r="35" spans="1:43" ht="12.75">
      <c r="A35" s="14"/>
      <c r="B35" s="3"/>
      <c r="C35" s="15" t="str">
        <f>Tracking!C43</f>
        <v>Cable</v>
      </c>
      <c r="D35" s="15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2">
        <f t="shared" si="6"/>
        <v>0</v>
      </c>
      <c r="AK35" s="8"/>
      <c r="AL35" s="8"/>
      <c r="AM35" s="8"/>
      <c r="AN35" s="8"/>
      <c r="AO35" s="8"/>
      <c r="AP35" s="8"/>
      <c r="AQ35" s="8"/>
    </row>
    <row r="36" spans="1:43" ht="12.75">
      <c r="A36" s="14"/>
      <c r="B36" s="3"/>
      <c r="C36" s="15" t="str">
        <f>Tracking!C44</f>
        <v>Gas</v>
      </c>
      <c r="D36" s="15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2">
        <f t="shared" si="6"/>
        <v>0</v>
      </c>
      <c r="AK36" s="8"/>
      <c r="AL36" s="8"/>
      <c r="AM36" s="8"/>
      <c r="AN36" s="8"/>
      <c r="AO36" s="8"/>
      <c r="AP36" s="8"/>
      <c r="AQ36" s="8"/>
    </row>
    <row r="37" spans="1:43" ht="12.75">
      <c r="A37" s="14"/>
      <c r="B37" s="3"/>
      <c r="C37" s="15" t="str">
        <f>Tracking!C45</f>
        <v>Water</v>
      </c>
      <c r="D37" s="15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>
        <f t="shared" si="6"/>
        <v>0</v>
      </c>
      <c r="AK37" s="8"/>
      <c r="AL37" s="8"/>
      <c r="AM37" s="8"/>
      <c r="AN37" s="8"/>
      <c r="AO37" s="8"/>
      <c r="AP37" s="8"/>
      <c r="AQ37" s="8"/>
    </row>
    <row r="38" spans="1:43" ht="12.75">
      <c r="A38" s="14"/>
      <c r="B38" s="3"/>
      <c r="C38" s="15" t="str">
        <f>Tracking!C46</f>
        <v>Electricity</v>
      </c>
      <c r="D38" s="15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>
        <f t="shared" si="6"/>
        <v>0</v>
      </c>
      <c r="AK38" s="8"/>
      <c r="AL38" s="8"/>
      <c r="AM38" s="8"/>
      <c r="AN38" s="8"/>
      <c r="AO38" s="8"/>
      <c r="AP38" s="8"/>
      <c r="AQ38" s="8"/>
    </row>
    <row r="39" spans="1:43" ht="12.75">
      <c r="A39" s="14"/>
      <c r="B39" s="3"/>
      <c r="C39" s="15" t="str">
        <f>Tracking!C47</f>
        <v>Internet</v>
      </c>
      <c r="D39" s="15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>
        <f t="shared" si="6"/>
        <v>0</v>
      </c>
      <c r="AK39" s="8"/>
      <c r="AL39" s="8"/>
      <c r="AM39" s="8"/>
      <c r="AN39" s="8"/>
      <c r="AO39" s="8"/>
      <c r="AP39" s="8"/>
      <c r="AQ39" s="8"/>
    </row>
    <row r="40" spans="1:43" ht="12.75">
      <c r="A40" s="14"/>
      <c r="B40" s="3"/>
      <c r="C40" s="15" t="str">
        <f>Tracking!C48</f>
        <v>Other</v>
      </c>
      <c r="D40" s="15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>
        <f t="shared" si="6"/>
        <v>0</v>
      </c>
      <c r="AK40" s="8"/>
      <c r="AL40" s="8"/>
      <c r="AM40" s="8"/>
      <c r="AN40" s="8"/>
      <c r="AO40" s="8"/>
      <c r="AP40" s="8"/>
      <c r="AQ40" s="8"/>
    </row>
    <row r="41" spans="1:43" ht="12.75">
      <c r="A41" s="14"/>
      <c r="B41" s="3"/>
      <c r="C41" s="15" t="str">
        <f>Tracking!C49</f>
        <v>Other</v>
      </c>
      <c r="D41" s="15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>
        <f t="shared" si="6"/>
        <v>0</v>
      </c>
      <c r="AK41" s="8"/>
      <c r="AL41" s="8"/>
      <c r="AM41" s="8"/>
      <c r="AN41" s="8"/>
      <c r="AO41" s="8"/>
      <c r="AP41" s="8"/>
      <c r="AQ41" s="8"/>
    </row>
    <row r="42" spans="1:43" ht="12.75">
      <c r="A42" s="14"/>
      <c r="B42" s="3"/>
      <c r="C42" s="15"/>
      <c r="D42" s="15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8"/>
      <c r="AL42" s="8"/>
      <c r="AM42" s="8"/>
      <c r="AN42" s="8"/>
      <c r="AO42" s="8"/>
      <c r="AP42" s="8"/>
      <c r="AQ42" s="8"/>
    </row>
    <row r="43" spans="1:43" ht="12.75">
      <c r="A43" s="14"/>
      <c r="B43" s="3" t="str">
        <f>Comparison!B51</f>
        <v>Health</v>
      </c>
      <c r="C43" s="15"/>
      <c r="D43" s="15"/>
      <c r="E43" s="175">
        <f>SUM(E44:E50)</f>
        <v>0</v>
      </c>
      <c r="F43" s="175">
        <f aca="true" t="shared" si="7" ref="F43:AJ43">SUM(F44:F50)</f>
        <v>0</v>
      </c>
      <c r="G43" s="175">
        <f t="shared" si="7"/>
        <v>0</v>
      </c>
      <c r="H43" s="175">
        <f t="shared" si="7"/>
        <v>0</v>
      </c>
      <c r="I43" s="175">
        <f t="shared" si="7"/>
        <v>0</v>
      </c>
      <c r="J43" s="175">
        <f t="shared" si="7"/>
        <v>0</v>
      </c>
      <c r="K43" s="175">
        <f t="shared" si="7"/>
        <v>0</v>
      </c>
      <c r="L43" s="175">
        <f t="shared" si="7"/>
        <v>0</v>
      </c>
      <c r="M43" s="175">
        <f t="shared" si="7"/>
        <v>0</v>
      </c>
      <c r="N43" s="175">
        <f t="shared" si="7"/>
        <v>0</v>
      </c>
      <c r="O43" s="175">
        <f t="shared" si="7"/>
        <v>0</v>
      </c>
      <c r="P43" s="175">
        <f t="shared" si="7"/>
        <v>0</v>
      </c>
      <c r="Q43" s="175">
        <f t="shared" si="7"/>
        <v>0</v>
      </c>
      <c r="R43" s="175">
        <f t="shared" si="7"/>
        <v>0</v>
      </c>
      <c r="S43" s="175">
        <f t="shared" si="7"/>
        <v>0</v>
      </c>
      <c r="T43" s="175">
        <f t="shared" si="7"/>
        <v>0</v>
      </c>
      <c r="U43" s="175">
        <f t="shared" si="7"/>
        <v>0</v>
      </c>
      <c r="V43" s="175">
        <f t="shared" si="7"/>
        <v>0</v>
      </c>
      <c r="W43" s="175">
        <f t="shared" si="7"/>
        <v>0</v>
      </c>
      <c r="X43" s="175">
        <f t="shared" si="7"/>
        <v>0</v>
      </c>
      <c r="Y43" s="175">
        <f t="shared" si="7"/>
        <v>0</v>
      </c>
      <c r="Z43" s="175">
        <f t="shared" si="7"/>
        <v>0</v>
      </c>
      <c r="AA43" s="175">
        <f t="shared" si="7"/>
        <v>0</v>
      </c>
      <c r="AB43" s="175">
        <f t="shared" si="7"/>
        <v>0</v>
      </c>
      <c r="AC43" s="175">
        <f t="shared" si="7"/>
        <v>0</v>
      </c>
      <c r="AD43" s="175">
        <f t="shared" si="7"/>
        <v>0</v>
      </c>
      <c r="AE43" s="175">
        <f t="shared" si="7"/>
        <v>0</v>
      </c>
      <c r="AF43" s="175">
        <f t="shared" si="7"/>
        <v>0</v>
      </c>
      <c r="AG43" s="175">
        <f t="shared" si="7"/>
        <v>0</v>
      </c>
      <c r="AH43" s="175">
        <f t="shared" si="7"/>
        <v>0</v>
      </c>
      <c r="AI43" s="175">
        <f>SUM(AI44:AI50)</f>
        <v>0</v>
      </c>
      <c r="AJ43" s="176">
        <f t="shared" si="7"/>
        <v>0</v>
      </c>
      <c r="AK43" s="8"/>
      <c r="AL43" s="8"/>
      <c r="AM43" s="8"/>
      <c r="AN43" s="8"/>
      <c r="AO43" s="8"/>
      <c r="AP43" s="8"/>
      <c r="AQ43" s="8"/>
    </row>
    <row r="44" spans="1:43" ht="12.75">
      <c r="A44" s="14"/>
      <c r="B44" s="3"/>
      <c r="C44" s="15" t="str">
        <f>Tracking!C52</f>
        <v>Dental</v>
      </c>
      <c r="D44" s="15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>
        <f aca="true" t="shared" si="8" ref="AJ44:AJ50">SUM(E44:AI44)</f>
        <v>0</v>
      </c>
      <c r="AK44" s="8"/>
      <c r="AL44" s="8"/>
      <c r="AM44" s="8"/>
      <c r="AN44" s="8"/>
      <c r="AO44" s="8"/>
      <c r="AP44" s="8"/>
      <c r="AQ44" s="8"/>
    </row>
    <row r="45" spans="1:43" ht="12.75">
      <c r="A45" s="14"/>
      <c r="B45" s="3"/>
      <c r="C45" s="15" t="str">
        <f>Tracking!C53</f>
        <v>Medical</v>
      </c>
      <c r="D45" s="15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>
        <f t="shared" si="8"/>
        <v>0</v>
      </c>
      <c r="AK45" s="8"/>
      <c r="AL45" s="8"/>
      <c r="AM45" s="8"/>
      <c r="AN45" s="8"/>
      <c r="AO45" s="8"/>
      <c r="AP45" s="8"/>
      <c r="AQ45" s="8"/>
    </row>
    <row r="46" spans="1:43" ht="12.75">
      <c r="A46" s="14"/>
      <c r="B46" s="3"/>
      <c r="C46" s="15" t="str">
        <f>Tracking!C54</f>
        <v>Medication</v>
      </c>
      <c r="D46" s="15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>
        <f t="shared" si="8"/>
        <v>0</v>
      </c>
      <c r="AK46" s="8"/>
      <c r="AL46" s="8"/>
      <c r="AM46" s="8"/>
      <c r="AN46" s="8"/>
      <c r="AO46" s="8"/>
      <c r="AP46" s="8"/>
      <c r="AQ46" s="8"/>
    </row>
    <row r="47" spans="1:43" ht="12.75">
      <c r="A47" s="14"/>
      <c r="B47" s="3"/>
      <c r="C47" s="15" t="str">
        <f>Tracking!C55</f>
        <v>Vision/contacts</v>
      </c>
      <c r="D47" s="15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>
        <f t="shared" si="8"/>
        <v>0</v>
      </c>
      <c r="AK47" s="8"/>
      <c r="AL47" s="8"/>
      <c r="AM47" s="8"/>
      <c r="AN47" s="8"/>
      <c r="AO47" s="8"/>
      <c r="AP47" s="8"/>
      <c r="AQ47" s="8"/>
    </row>
    <row r="48" spans="1:43" ht="12.75">
      <c r="A48" s="14"/>
      <c r="B48" s="3"/>
      <c r="C48" s="15" t="str">
        <f>Tracking!C56</f>
        <v>Life Insurance</v>
      </c>
      <c r="D48" s="15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>
        <f t="shared" si="8"/>
        <v>0</v>
      </c>
      <c r="AK48" s="8"/>
      <c r="AL48" s="8"/>
      <c r="AM48" s="8"/>
      <c r="AN48" s="8"/>
      <c r="AO48" s="8"/>
      <c r="AP48" s="8"/>
      <c r="AQ48" s="8"/>
    </row>
    <row r="49" spans="1:43" ht="12.75">
      <c r="A49" s="14"/>
      <c r="B49" s="3"/>
      <c r="C49" s="15" t="str">
        <f>Tracking!C57</f>
        <v>Other</v>
      </c>
      <c r="D49" s="15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2">
        <f t="shared" si="8"/>
        <v>0</v>
      </c>
      <c r="AK49" s="8"/>
      <c r="AL49" s="8"/>
      <c r="AM49" s="8"/>
      <c r="AN49" s="8"/>
      <c r="AO49" s="8"/>
      <c r="AP49" s="8"/>
      <c r="AQ49" s="8"/>
    </row>
    <row r="50" spans="1:43" ht="12.75">
      <c r="A50" s="14"/>
      <c r="B50" s="3"/>
      <c r="C50" s="15" t="str">
        <f>Tracking!C58</f>
        <v>Other</v>
      </c>
      <c r="D50" s="15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>
        <f t="shared" si="8"/>
        <v>0</v>
      </c>
      <c r="AK50" s="8"/>
      <c r="AL50" s="8"/>
      <c r="AM50" s="8"/>
      <c r="AN50" s="8"/>
      <c r="AO50" s="8"/>
      <c r="AP50" s="8"/>
      <c r="AQ50" s="8"/>
    </row>
    <row r="51" spans="1:43" ht="12.75">
      <c r="A51" s="14"/>
      <c r="B51" s="3"/>
      <c r="C51" s="15"/>
      <c r="D51" s="15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2"/>
      <c r="AK51" s="8"/>
      <c r="AL51" s="8"/>
      <c r="AM51" s="8"/>
      <c r="AN51" s="8"/>
      <c r="AO51" s="8"/>
      <c r="AP51" s="8"/>
      <c r="AQ51" s="8"/>
    </row>
    <row r="52" spans="1:43" ht="12.75">
      <c r="A52" s="14"/>
      <c r="B52" s="3" t="str">
        <f>Comparison!B60</f>
        <v>Entertainment</v>
      </c>
      <c r="C52" s="15"/>
      <c r="D52" s="15"/>
      <c r="E52" s="175">
        <f>SUM(E53:E62)</f>
        <v>0</v>
      </c>
      <c r="F52" s="175">
        <f aca="true" t="shared" si="9" ref="F52:AJ52">SUM(F53:F62)</f>
        <v>0</v>
      </c>
      <c r="G52" s="175">
        <f t="shared" si="9"/>
        <v>0</v>
      </c>
      <c r="H52" s="175">
        <f t="shared" si="9"/>
        <v>0</v>
      </c>
      <c r="I52" s="175">
        <f t="shared" si="9"/>
        <v>0</v>
      </c>
      <c r="J52" s="175">
        <f t="shared" si="9"/>
        <v>0</v>
      </c>
      <c r="K52" s="175">
        <f t="shared" si="9"/>
        <v>0</v>
      </c>
      <c r="L52" s="175">
        <f t="shared" si="9"/>
        <v>0</v>
      </c>
      <c r="M52" s="175">
        <f t="shared" si="9"/>
        <v>0</v>
      </c>
      <c r="N52" s="175">
        <f t="shared" si="9"/>
        <v>0</v>
      </c>
      <c r="O52" s="175">
        <f t="shared" si="9"/>
        <v>0</v>
      </c>
      <c r="P52" s="175">
        <f t="shared" si="9"/>
        <v>0</v>
      </c>
      <c r="Q52" s="175">
        <f t="shared" si="9"/>
        <v>0</v>
      </c>
      <c r="R52" s="175">
        <f t="shared" si="9"/>
        <v>0</v>
      </c>
      <c r="S52" s="175">
        <f t="shared" si="9"/>
        <v>0</v>
      </c>
      <c r="T52" s="175">
        <f t="shared" si="9"/>
        <v>0</v>
      </c>
      <c r="U52" s="175">
        <f t="shared" si="9"/>
        <v>0</v>
      </c>
      <c r="V52" s="175">
        <f t="shared" si="9"/>
        <v>0</v>
      </c>
      <c r="W52" s="175">
        <f t="shared" si="9"/>
        <v>0</v>
      </c>
      <c r="X52" s="175">
        <f t="shared" si="9"/>
        <v>0</v>
      </c>
      <c r="Y52" s="175">
        <f t="shared" si="9"/>
        <v>0</v>
      </c>
      <c r="Z52" s="175">
        <f t="shared" si="9"/>
        <v>0</v>
      </c>
      <c r="AA52" s="175">
        <f t="shared" si="9"/>
        <v>0</v>
      </c>
      <c r="AB52" s="175">
        <f t="shared" si="9"/>
        <v>0</v>
      </c>
      <c r="AC52" s="175">
        <f t="shared" si="9"/>
        <v>0</v>
      </c>
      <c r="AD52" s="175">
        <f t="shared" si="9"/>
        <v>0</v>
      </c>
      <c r="AE52" s="175">
        <f t="shared" si="9"/>
        <v>0</v>
      </c>
      <c r="AF52" s="175">
        <f t="shared" si="9"/>
        <v>0</v>
      </c>
      <c r="AG52" s="175">
        <f t="shared" si="9"/>
        <v>0</v>
      </c>
      <c r="AH52" s="175">
        <f t="shared" si="9"/>
        <v>0</v>
      </c>
      <c r="AI52" s="175">
        <f>SUM(AI53:AI62)</f>
        <v>0</v>
      </c>
      <c r="AJ52" s="176">
        <f t="shared" si="9"/>
        <v>0</v>
      </c>
      <c r="AK52" s="8"/>
      <c r="AL52" s="8"/>
      <c r="AM52" s="8"/>
      <c r="AN52" s="8"/>
      <c r="AO52" s="8"/>
      <c r="AP52" s="8"/>
      <c r="AQ52" s="8"/>
    </row>
    <row r="53" spans="1:43" ht="12.75">
      <c r="A53" s="14"/>
      <c r="B53" s="3"/>
      <c r="C53" s="15" t="str">
        <f>Tracking!C61</f>
        <v>Memberships</v>
      </c>
      <c r="D53" s="15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>
        <f aca="true" t="shared" si="10" ref="AJ53:AJ62">SUM(E53:AI53)</f>
        <v>0</v>
      </c>
      <c r="AK53" s="8"/>
      <c r="AL53" s="8"/>
      <c r="AM53" s="8"/>
      <c r="AN53" s="8"/>
      <c r="AO53" s="8"/>
      <c r="AP53" s="8"/>
      <c r="AQ53" s="8"/>
    </row>
    <row r="54" spans="1:43" ht="12.75">
      <c r="A54" s="14"/>
      <c r="B54" s="3"/>
      <c r="C54" s="15" t="str">
        <f>Tracking!C62</f>
        <v>Dining out</v>
      </c>
      <c r="D54" s="15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2">
        <f t="shared" si="10"/>
        <v>0</v>
      </c>
      <c r="AK54" s="8"/>
      <c r="AL54" s="8"/>
      <c r="AM54" s="8"/>
      <c r="AN54" s="8"/>
      <c r="AO54" s="8"/>
      <c r="AP54" s="8"/>
      <c r="AQ54" s="8"/>
    </row>
    <row r="55" spans="1:43" ht="12.75">
      <c r="A55" s="14"/>
      <c r="B55" s="3"/>
      <c r="C55" s="15" t="str">
        <f>Tracking!C63</f>
        <v>Events</v>
      </c>
      <c r="D55" s="15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2">
        <f t="shared" si="10"/>
        <v>0</v>
      </c>
      <c r="AK55" s="8"/>
      <c r="AL55" s="8"/>
      <c r="AM55" s="8"/>
      <c r="AN55" s="8"/>
      <c r="AO55" s="8"/>
      <c r="AP55" s="8"/>
      <c r="AQ55" s="8"/>
    </row>
    <row r="56" spans="1:43" ht="12.75">
      <c r="A56" s="14"/>
      <c r="B56" s="3"/>
      <c r="C56" s="15" t="str">
        <f>Tracking!C64</f>
        <v>Subscriptions</v>
      </c>
      <c r="D56" s="15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2">
        <f t="shared" si="10"/>
        <v>0</v>
      </c>
      <c r="AK56" s="8"/>
      <c r="AL56" s="8"/>
      <c r="AM56" s="8"/>
      <c r="AN56" s="8"/>
      <c r="AO56" s="8"/>
      <c r="AP56" s="8"/>
      <c r="AQ56" s="8"/>
    </row>
    <row r="57" spans="1:43" ht="12.75">
      <c r="A57" s="14"/>
      <c r="B57" s="3"/>
      <c r="C57" s="15" t="str">
        <f>Tracking!C65</f>
        <v>Movies</v>
      </c>
      <c r="D57" s="15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2">
        <f t="shared" si="10"/>
        <v>0</v>
      </c>
      <c r="AK57" s="8"/>
      <c r="AL57" s="8"/>
      <c r="AM57" s="8"/>
      <c r="AN57" s="8"/>
      <c r="AO57" s="8"/>
      <c r="AP57" s="8"/>
      <c r="AQ57" s="8"/>
    </row>
    <row r="58" spans="1:43" ht="12.75">
      <c r="A58" s="14"/>
      <c r="B58" s="3"/>
      <c r="C58" s="15" t="str">
        <f>Tracking!C66</f>
        <v>Music</v>
      </c>
      <c r="D58" s="15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>
        <f t="shared" si="10"/>
        <v>0</v>
      </c>
      <c r="AK58" s="8"/>
      <c r="AL58" s="8"/>
      <c r="AM58" s="8"/>
      <c r="AN58" s="8"/>
      <c r="AO58" s="8"/>
      <c r="AP58" s="8"/>
      <c r="AQ58" s="8"/>
    </row>
    <row r="59" spans="1:43" ht="12.75">
      <c r="A59" s="14"/>
      <c r="B59" s="3"/>
      <c r="C59" s="15" t="str">
        <f>Tracking!C67</f>
        <v>Hobbies</v>
      </c>
      <c r="D59" s="15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2">
        <f t="shared" si="10"/>
        <v>0</v>
      </c>
      <c r="AK59" s="8"/>
      <c r="AL59" s="8"/>
      <c r="AM59" s="8"/>
      <c r="AN59" s="8"/>
      <c r="AO59" s="8"/>
      <c r="AP59" s="8"/>
      <c r="AQ59" s="8"/>
    </row>
    <row r="60" spans="1:43" ht="12.75">
      <c r="A60" s="14"/>
      <c r="B60" s="3"/>
      <c r="C60" s="15" t="str">
        <f>Tracking!C68</f>
        <v>Travel/ Vacation</v>
      </c>
      <c r="D60" s="15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>
        <f t="shared" si="10"/>
        <v>0</v>
      </c>
      <c r="AK60" s="8"/>
      <c r="AL60" s="8"/>
      <c r="AM60" s="8"/>
      <c r="AN60" s="8"/>
      <c r="AO60" s="8"/>
      <c r="AP60" s="8"/>
      <c r="AQ60" s="8"/>
    </row>
    <row r="61" spans="1:43" ht="12.75">
      <c r="A61" s="14"/>
      <c r="B61" s="3"/>
      <c r="C61" s="15" t="str">
        <f>Tracking!C69</f>
        <v>Other</v>
      </c>
      <c r="D61" s="15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2">
        <f t="shared" si="10"/>
        <v>0</v>
      </c>
      <c r="AK61" s="8"/>
      <c r="AL61" s="8"/>
      <c r="AM61" s="8"/>
      <c r="AN61" s="8"/>
      <c r="AO61" s="8"/>
      <c r="AP61" s="8"/>
      <c r="AQ61" s="8"/>
    </row>
    <row r="62" spans="1:43" ht="12.75">
      <c r="A62" s="14"/>
      <c r="B62" s="3"/>
      <c r="C62" s="15" t="str">
        <f>Tracking!C70</f>
        <v>Other</v>
      </c>
      <c r="D62" s="15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2">
        <f t="shared" si="10"/>
        <v>0</v>
      </c>
      <c r="AK62" s="8"/>
      <c r="AL62" s="8"/>
      <c r="AM62" s="8"/>
      <c r="AN62" s="8"/>
      <c r="AO62" s="8"/>
      <c r="AP62" s="8"/>
      <c r="AQ62" s="8"/>
    </row>
    <row r="63" spans="1:43" ht="12.75">
      <c r="A63" s="14"/>
      <c r="B63" s="3"/>
      <c r="C63" s="15"/>
      <c r="D63" s="15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4"/>
      <c r="AK63" s="8"/>
      <c r="AL63" s="8"/>
      <c r="AM63" s="8"/>
      <c r="AN63" s="8"/>
      <c r="AO63" s="8"/>
      <c r="AP63" s="8"/>
      <c r="AQ63" s="8"/>
    </row>
    <row r="64" spans="1:43" ht="12.75">
      <c r="A64" s="14"/>
      <c r="B64" s="3" t="str">
        <f>Comparison!B72</f>
        <v>Miscellaneous</v>
      </c>
      <c r="C64" s="15"/>
      <c r="D64" s="15"/>
      <c r="E64" s="175">
        <f>SUM(E65:E76)</f>
        <v>0</v>
      </c>
      <c r="F64" s="175">
        <f aca="true" t="shared" si="11" ref="F64:AJ64">SUM(F65:F76)</f>
        <v>0</v>
      </c>
      <c r="G64" s="175">
        <f t="shared" si="11"/>
        <v>0</v>
      </c>
      <c r="H64" s="175">
        <f t="shared" si="11"/>
        <v>0</v>
      </c>
      <c r="I64" s="175">
        <f t="shared" si="11"/>
        <v>0</v>
      </c>
      <c r="J64" s="175">
        <f t="shared" si="11"/>
        <v>0</v>
      </c>
      <c r="K64" s="175">
        <f t="shared" si="11"/>
        <v>0</v>
      </c>
      <c r="L64" s="175">
        <f t="shared" si="11"/>
        <v>0</v>
      </c>
      <c r="M64" s="175">
        <f t="shared" si="11"/>
        <v>0</v>
      </c>
      <c r="N64" s="175">
        <f t="shared" si="11"/>
        <v>0</v>
      </c>
      <c r="O64" s="175">
        <f t="shared" si="11"/>
        <v>0</v>
      </c>
      <c r="P64" s="175">
        <f t="shared" si="11"/>
        <v>0</v>
      </c>
      <c r="Q64" s="175">
        <f t="shared" si="11"/>
        <v>0</v>
      </c>
      <c r="R64" s="175">
        <f t="shared" si="11"/>
        <v>0</v>
      </c>
      <c r="S64" s="175">
        <f t="shared" si="11"/>
        <v>0</v>
      </c>
      <c r="T64" s="175">
        <f t="shared" si="11"/>
        <v>0</v>
      </c>
      <c r="U64" s="175">
        <f t="shared" si="11"/>
        <v>0</v>
      </c>
      <c r="V64" s="175">
        <f t="shared" si="11"/>
        <v>0</v>
      </c>
      <c r="W64" s="175">
        <f t="shared" si="11"/>
        <v>0</v>
      </c>
      <c r="X64" s="175">
        <f t="shared" si="11"/>
        <v>0</v>
      </c>
      <c r="Y64" s="175">
        <f t="shared" si="11"/>
        <v>0</v>
      </c>
      <c r="Z64" s="175">
        <f t="shared" si="11"/>
        <v>0</v>
      </c>
      <c r="AA64" s="175">
        <f t="shared" si="11"/>
        <v>0</v>
      </c>
      <c r="AB64" s="175">
        <f t="shared" si="11"/>
        <v>0</v>
      </c>
      <c r="AC64" s="175">
        <f t="shared" si="11"/>
        <v>0</v>
      </c>
      <c r="AD64" s="175">
        <f t="shared" si="11"/>
        <v>0</v>
      </c>
      <c r="AE64" s="175">
        <f t="shared" si="11"/>
        <v>0</v>
      </c>
      <c r="AF64" s="175">
        <f t="shared" si="11"/>
        <v>0</v>
      </c>
      <c r="AG64" s="175">
        <f t="shared" si="11"/>
        <v>0</v>
      </c>
      <c r="AH64" s="175">
        <f t="shared" si="11"/>
        <v>0</v>
      </c>
      <c r="AI64" s="175">
        <f>SUM(AI65:AI76)</f>
        <v>0</v>
      </c>
      <c r="AJ64" s="176">
        <f t="shared" si="11"/>
        <v>0</v>
      </c>
      <c r="AK64" s="8"/>
      <c r="AL64" s="8"/>
      <c r="AM64" s="8"/>
      <c r="AN64" s="8"/>
      <c r="AO64" s="8"/>
      <c r="AP64" s="8"/>
      <c r="AQ64" s="8"/>
    </row>
    <row r="65" spans="1:43" ht="12.75">
      <c r="A65" s="14"/>
      <c r="B65" s="3"/>
      <c r="C65" s="15" t="str">
        <f>Tracking!C73</f>
        <v>Dry Cleaning</v>
      </c>
      <c r="D65" s="15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>
        <f aca="true" t="shared" si="12" ref="AJ65:AJ76">SUM(E65:AI65)</f>
        <v>0</v>
      </c>
      <c r="AK65" s="8"/>
      <c r="AL65" s="8"/>
      <c r="AM65" s="8"/>
      <c r="AN65" s="8"/>
      <c r="AO65" s="8"/>
      <c r="AP65" s="8"/>
      <c r="AQ65" s="8"/>
    </row>
    <row r="66" spans="1:43" ht="12.75">
      <c r="A66" s="14"/>
      <c r="B66" s="3"/>
      <c r="C66" s="15" t="str">
        <f>Tracking!C74</f>
        <v>New Clothes</v>
      </c>
      <c r="D66" s="15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2">
        <f t="shared" si="12"/>
        <v>0</v>
      </c>
      <c r="AK66" s="8"/>
      <c r="AL66" s="8"/>
      <c r="AM66" s="8"/>
      <c r="AN66" s="8"/>
      <c r="AO66" s="8"/>
      <c r="AP66" s="8"/>
      <c r="AQ66" s="8"/>
    </row>
    <row r="67" spans="1:43" ht="12.75">
      <c r="A67" s="14"/>
      <c r="B67" s="3"/>
      <c r="C67" s="15" t="str">
        <f>Tracking!C75</f>
        <v>Donations</v>
      </c>
      <c r="D67" s="15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>
        <f t="shared" si="12"/>
        <v>0</v>
      </c>
      <c r="AK67" s="8"/>
      <c r="AL67" s="8"/>
      <c r="AM67" s="8"/>
      <c r="AN67" s="8"/>
      <c r="AO67" s="8"/>
      <c r="AP67" s="8"/>
      <c r="AQ67" s="8"/>
    </row>
    <row r="68" spans="1:43" ht="12.75">
      <c r="A68" s="14"/>
      <c r="B68" s="3"/>
      <c r="C68" s="15" t="str">
        <f>Tracking!C76</f>
        <v>Child Care</v>
      </c>
      <c r="D68" s="15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2">
        <f t="shared" si="12"/>
        <v>0</v>
      </c>
      <c r="AK68" s="8"/>
      <c r="AL68" s="8"/>
      <c r="AM68" s="8"/>
      <c r="AN68" s="8"/>
      <c r="AO68" s="8"/>
      <c r="AP68" s="8"/>
      <c r="AQ68" s="8"/>
    </row>
    <row r="69" spans="1:43" ht="12.75">
      <c r="A69" s="14"/>
      <c r="B69" s="3"/>
      <c r="C69" s="15" t="str">
        <f>Tracking!C77</f>
        <v>Tuition</v>
      </c>
      <c r="D69" s="15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>
        <f t="shared" si="12"/>
        <v>0</v>
      </c>
      <c r="AK69" s="8"/>
      <c r="AL69" s="8"/>
      <c r="AM69" s="8"/>
      <c r="AN69" s="8"/>
      <c r="AO69" s="8"/>
      <c r="AP69" s="8"/>
      <c r="AQ69" s="8"/>
    </row>
    <row r="70" spans="1:43" ht="12.75">
      <c r="A70" s="14"/>
      <c r="B70" s="3"/>
      <c r="C70" s="15" t="str">
        <f>Tracking!C78</f>
        <v>College Loans</v>
      </c>
      <c r="D70" s="15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>
        <f t="shared" si="12"/>
        <v>0</v>
      </c>
      <c r="AK70" s="8"/>
      <c r="AL70" s="8"/>
      <c r="AM70" s="8"/>
      <c r="AN70" s="8"/>
      <c r="AO70" s="8"/>
      <c r="AP70" s="8"/>
      <c r="AQ70" s="8"/>
    </row>
    <row r="71" spans="1:43" ht="12.75">
      <c r="A71" s="14"/>
      <c r="B71" s="3"/>
      <c r="C71" s="15" t="str">
        <f>Tracking!C79</f>
        <v>Pocket Money</v>
      </c>
      <c r="D71" s="15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>
        <f t="shared" si="12"/>
        <v>0</v>
      </c>
      <c r="AK71" s="8"/>
      <c r="AL71" s="8"/>
      <c r="AM71" s="8"/>
      <c r="AN71" s="8"/>
      <c r="AO71" s="8"/>
      <c r="AP71" s="8"/>
      <c r="AQ71" s="8"/>
    </row>
    <row r="72" spans="1:43" ht="12.75">
      <c r="A72" s="14"/>
      <c r="B72" s="3"/>
      <c r="C72" s="15" t="str">
        <f>Tracking!C80</f>
        <v>Gifts</v>
      </c>
      <c r="D72" s="15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2">
        <f t="shared" si="12"/>
        <v>0</v>
      </c>
      <c r="AK72" s="8"/>
      <c r="AL72" s="8"/>
      <c r="AM72" s="8"/>
      <c r="AN72" s="8"/>
      <c r="AO72" s="8"/>
      <c r="AP72" s="8"/>
      <c r="AQ72" s="8"/>
    </row>
    <row r="73" spans="1:43" ht="12.75">
      <c r="A73" s="14"/>
      <c r="B73" s="3"/>
      <c r="C73" s="15" t="str">
        <f>Tracking!C81</f>
        <v>Credit Card</v>
      </c>
      <c r="D73" s="15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2">
        <f t="shared" si="12"/>
        <v>0</v>
      </c>
      <c r="AK73" s="8"/>
      <c r="AL73" s="8"/>
      <c r="AM73" s="8"/>
      <c r="AN73" s="8"/>
      <c r="AO73" s="8"/>
      <c r="AP73" s="8"/>
      <c r="AQ73" s="8"/>
    </row>
    <row r="74" spans="1:43" ht="12.75">
      <c r="A74" s="14"/>
      <c r="B74" s="3"/>
      <c r="C74" s="15" t="str">
        <f>Tracking!C82</f>
        <v>Other</v>
      </c>
      <c r="D74" s="15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2">
        <f t="shared" si="12"/>
        <v>0</v>
      </c>
      <c r="AK74" s="8"/>
      <c r="AL74" s="8"/>
      <c r="AM74" s="8"/>
      <c r="AN74" s="8"/>
      <c r="AO74" s="8"/>
      <c r="AP74" s="8"/>
      <c r="AQ74" s="8"/>
    </row>
    <row r="75" spans="1:43" ht="12.75">
      <c r="A75" s="14"/>
      <c r="B75" s="3"/>
      <c r="C75" s="15" t="str">
        <f>Tracking!C83</f>
        <v>Other</v>
      </c>
      <c r="D75" s="15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2">
        <f t="shared" si="12"/>
        <v>0</v>
      </c>
      <c r="AK75" s="8"/>
      <c r="AL75" s="8"/>
      <c r="AM75" s="8"/>
      <c r="AN75" s="8"/>
      <c r="AO75" s="8"/>
      <c r="AP75" s="8"/>
      <c r="AQ75" s="8"/>
    </row>
    <row r="76" spans="1:43" ht="12.75">
      <c r="A76" s="14"/>
      <c r="B76" s="3"/>
      <c r="C76" s="15" t="str">
        <f>Tracking!C84</f>
        <v>Other</v>
      </c>
      <c r="D76" s="15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2">
        <f t="shared" si="12"/>
        <v>0</v>
      </c>
      <c r="AK76" s="8"/>
      <c r="AL76" s="8"/>
      <c r="AM76" s="8"/>
      <c r="AN76" s="8"/>
      <c r="AO76" s="8"/>
      <c r="AP76" s="8"/>
      <c r="AQ76" s="8"/>
    </row>
    <row r="77" spans="1:43" ht="12.75">
      <c r="A77" s="14"/>
      <c r="B77" s="4"/>
      <c r="C77" s="17"/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8"/>
      <c r="AK77" s="8"/>
      <c r="AL77" s="8"/>
      <c r="AM77" s="8"/>
      <c r="AN77" s="8"/>
      <c r="AO77" s="8"/>
      <c r="AP77" s="8"/>
      <c r="AQ77" s="8"/>
    </row>
    <row r="78" spans="1:43" ht="12.75">
      <c r="A78" s="14"/>
      <c r="B78" s="14"/>
      <c r="C78" s="14"/>
      <c r="D78" s="3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8"/>
      <c r="AO78" s="8"/>
      <c r="AP78" s="8"/>
      <c r="AQ78" s="8"/>
    </row>
    <row r="79" spans="1:43" ht="12.75">
      <c r="A79" s="14"/>
      <c r="B79" s="14"/>
      <c r="C79" s="14"/>
      <c r="D79" s="3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8"/>
      <c r="AO79" s="8"/>
      <c r="AP79" s="8"/>
      <c r="AQ79" s="8"/>
    </row>
    <row r="80" spans="1:43" ht="12.75">
      <c r="A80" s="14"/>
      <c r="B80" s="14"/>
      <c r="C80" s="14"/>
      <c r="D80" s="3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8"/>
      <c r="AO80" s="8"/>
      <c r="AP80" s="8"/>
      <c r="AQ80" s="8"/>
    </row>
    <row r="81" spans="1:43" ht="12.75">
      <c r="A81" s="14"/>
      <c r="B81" s="14"/>
      <c r="C81" s="14"/>
      <c r="D81" s="3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8"/>
      <c r="AO81" s="8"/>
      <c r="AP81" s="8"/>
      <c r="AQ81" s="8"/>
    </row>
    <row r="82" spans="1:43" ht="12.75">
      <c r="A82" s="14"/>
      <c r="B82" s="14"/>
      <c r="C82" s="14"/>
      <c r="D82" s="3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8"/>
      <c r="AO82" s="8"/>
      <c r="AP82" s="8"/>
      <c r="AQ82" s="8"/>
    </row>
    <row r="83" spans="1:43" ht="12.75">
      <c r="A83" s="14"/>
      <c r="B83" s="14"/>
      <c r="C83" s="14"/>
      <c r="D83" s="3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8"/>
      <c r="AO83" s="8"/>
      <c r="AP83" s="8"/>
      <c r="AQ83" s="8"/>
    </row>
    <row r="84" spans="1:43" ht="12.75">
      <c r="A84" s="14"/>
      <c r="B84" s="14"/>
      <c r="C84" s="14"/>
      <c r="D84" s="3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8"/>
      <c r="AO84" s="8"/>
      <c r="AP84" s="8"/>
      <c r="AQ84" s="8"/>
    </row>
    <row r="85" spans="1:43" ht="12.75">
      <c r="A85" s="14"/>
      <c r="B85" s="14"/>
      <c r="C85" s="14"/>
      <c r="D85" s="3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8"/>
      <c r="AO85" s="8"/>
      <c r="AP85" s="8"/>
      <c r="AQ85" s="8"/>
    </row>
    <row r="86" spans="1:43" ht="12.75">
      <c r="A86" s="14"/>
      <c r="B86" s="14"/>
      <c r="C86" s="14"/>
      <c r="D86" s="3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8"/>
      <c r="AO86" s="8"/>
      <c r="AP86" s="8"/>
      <c r="AQ86" s="8"/>
    </row>
    <row r="87" spans="1:43" ht="12.75">
      <c r="A87" s="14"/>
      <c r="B87" s="14"/>
      <c r="C87" s="14"/>
      <c r="D87" s="3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8"/>
      <c r="AO87" s="8"/>
      <c r="AP87" s="8"/>
      <c r="AQ87" s="8"/>
    </row>
    <row r="88" spans="1:43" ht="12.75">
      <c r="A88" s="14"/>
      <c r="B88" s="14"/>
      <c r="C88" s="14"/>
      <c r="D88" s="3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8"/>
      <c r="AO88" s="8"/>
      <c r="AP88" s="8"/>
      <c r="AQ88" s="8"/>
    </row>
    <row r="89" spans="1:43" ht="12.75">
      <c r="A89" s="14"/>
      <c r="B89" s="14"/>
      <c r="C89" s="14"/>
      <c r="D89" s="3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8"/>
      <c r="AO89" s="8"/>
      <c r="AP89" s="8"/>
      <c r="AQ89" s="8"/>
    </row>
    <row r="90" spans="1:43" ht="12.75">
      <c r="A90" s="14"/>
      <c r="B90" s="14"/>
      <c r="C90" s="14"/>
      <c r="D90" s="3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8"/>
      <c r="AO90" s="8"/>
      <c r="AP90" s="8"/>
      <c r="AQ90" s="8"/>
    </row>
    <row r="91" spans="1:43" ht="12.75">
      <c r="A91" s="14"/>
      <c r="B91" s="14"/>
      <c r="C91" s="14"/>
      <c r="D91" s="3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8"/>
      <c r="AO91" s="8"/>
      <c r="AP91" s="8"/>
      <c r="AQ91" s="8"/>
    </row>
    <row r="92" spans="1:43" ht="12.75">
      <c r="A92" s="14"/>
      <c r="B92" s="14"/>
      <c r="C92" s="14"/>
      <c r="D92" s="3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8"/>
      <c r="AO92" s="8"/>
      <c r="AP92" s="8"/>
      <c r="AQ92" s="8"/>
    </row>
    <row r="93" spans="1:43" ht="12.75">
      <c r="A93" s="14"/>
      <c r="B93" s="8"/>
      <c r="C93" s="8"/>
      <c r="D93" s="2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12.75">
      <c r="A94" s="21"/>
      <c r="B94" s="8"/>
      <c r="C94" s="8"/>
      <c r="D94" s="2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12.75">
      <c r="A95" s="21"/>
      <c r="B95" s="8"/>
      <c r="C95" s="8"/>
      <c r="D95" s="2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12.75">
      <c r="A96" s="8"/>
      <c r="B96" s="8"/>
      <c r="C96" s="8"/>
      <c r="D96" s="2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ht="12.75">
      <c r="D97" s="34"/>
    </row>
    <row r="98" ht="12.75">
      <c r="D98" s="34"/>
    </row>
    <row r="99" ht="12.75">
      <c r="D99" s="34"/>
    </row>
  </sheetData>
  <sheetProtection password="9C9F" sheet="1" scenarios="1" formatCells="0" formatColumns="0" formatRows="0"/>
  <conditionalFormatting sqref="AB18:AC18">
    <cfRule type="expression" priority="1" dxfId="0" stopIfTrue="1">
      <formula>AB18&lt;0</formula>
    </cfRule>
  </conditionalFormatting>
  <printOptions/>
  <pageMargins left="0.45" right="0.52" top="0.51" bottom="0.53" header="0.5" footer="0.5"/>
  <pageSetup fitToHeight="1" fitToWidth="1"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8"/>
    <pageSetUpPr fitToPage="1"/>
  </sheetPr>
  <dimension ref="A1:AQ99"/>
  <sheetViews>
    <sheetView showGridLines="0" showRowColHeaders="0" workbookViewId="0" topLeftCell="A1">
      <selection activeCell="D9" sqref="D9"/>
    </sheetView>
  </sheetViews>
  <sheetFormatPr defaultColWidth="9.140625" defaultRowHeight="12.75"/>
  <cols>
    <col min="1" max="1" width="3.28125" style="9" customWidth="1"/>
    <col min="2" max="2" width="2.00390625" style="9" customWidth="1"/>
    <col min="3" max="3" width="22.421875" style="9" customWidth="1"/>
    <col min="4" max="4" width="1.7109375" style="9" customWidth="1"/>
    <col min="5" max="35" width="7.421875" style="9" customWidth="1"/>
    <col min="36" max="16384" width="9.140625" style="9" customWidth="1"/>
  </cols>
  <sheetData>
    <row r="1" spans="1:43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3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2.75">
      <c r="A4" s="8"/>
      <c r="B4" s="8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27.75" customHeight="1">
      <c r="A5" s="8"/>
      <c r="B5" s="10"/>
      <c r="C5" s="2"/>
      <c r="D5" s="8"/>
      <c r="E5" s="25"/>
      <c r="F5" s="26"/>
      <c r="G5" s="50" t="s">
        <v>207</v>
      </c>
      <c r="H5" s="8"/>
      <c r="I5" s="8"/>
      <c r="J5" s="27"/>
      <c r="K5" s="28"/>
      <c r="L5" s="28"/>
      <c r="M5" s="2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13.5" customHeight="1">
      <c r="A6" s="8"/>
      <c r="B6" s="8"/>
      <c r="C6" s="8"/>
      <c r="D6" s="8"/>
      <c r="E6" s="8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7.5" customHeight="1">
      <c r="A7" s="14"/>
      <c r="B7" s="19"/>
      <c r="C7" s="20"/>
      <c r="D7" s="8"/>
      <c r="E7" s="20"/>
      <c r="F7" s="20"/>
      <c r="G7" s="2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22.5" customHeight="1">
      <c r="A8" s="14"/>
      <c r="B8" s="5"/>
      <c r="C8" s="12"/>
      <c r="D8" s="12"/>
      <c r="E8" s="6" t="s">
        <v>110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 t="s">
        <v>116</v>
      </c>
      <c r="L8" s="6" t="s">
        <v>117</v>
      </c>
      <c r="M8" s="6" t="s">
        <v>118</v>
      </c>
      <c r="N8" s="6" t="s">
        <v>119</v>
      </c>
      <c r="O8" s="6" t="s">
        <v>120</v>
      </c>
      <c r="P8" s="6" t="s">
        <v>121</v>
      </c>
      <c r="Q8" s="6" t="s">
        <v>122</v>
      </c>
      <c r="R8" s="6" t="s">
        <v>123</v>
      </c>
      <c r="S8" s="6" t="s">
        <v>124</v>
      </c>
      <c r="T8" s="6" t="s">
        <v>125</v>
      </c>
      <c r="U8" s="6" t="s">
        <v>126</v>
      </c>
      <c r="V8" s="6" t="s">
        <v>127</v>
      </c>
      <c r="W8" s="6" t="s">
        <v>128</v>
      </c>
      <c r="X8" s="6" t="s">
        <v>129</v>
      </c>
      <c r="Y8" s="6" t="s">
        <v>130</v>
      </c>
      <c r="Z8" s="6" t="s">
        <v>131</v>
      </c>
      <c r="AA8" s="6" t="s">
        <v>132</v>
      </c>
      <c r="AB8" s="6" t="s">
        <v>133</v>
      </c>
      <c r="AC8" s="6" t="s">
        <v>134</v>
      </c>
      <c r="AD8" s="6" t="s">
        <v>135</v>
      </c>
      <c r="AE8" s="6" t="s">
        <v>136</v>
      </c>
      <c r="AF8" s="6" t="s">
        <v>137</v>
      </c>
      <c r="AG8" s="6" t="s">
        <v>138</v>
      </c>
      <c r="AH8" s="6" t="s">
        <v>139</v>
      </c>
      <c r="AI8" s="6" t="s">
        <v>140</v>
      </c>
      <c r="AJ8" s="7" t="s">
        <v>100</v>
      </c>
      <c r="AK8" s="8"/>
      <c r="AL8" s="8"/>
      <c r="AM8" s="8"/>
      <c r="AN8" s="8"/>
      <c r="AO8" s="8"/>
      <c r="AP8" s="8"/>
      <c r="AQ8" s="8"/>
    </row>
    <row r="9" spans="1:43" ht="14.25" customHeight="1">
      <c r="A9" s="14"/>
      <c r="B9" s="13" t="s">
        <v>141</v>
      </c>
      <c r="C9" s="31"/>
      <c r="D9" s="32"/>
      <c r="E9" s="167">
        <f aca="true" t="shared" si="0" ref="E9:AJ9">E10+E20+E32+E43+E52+E64</f>
        <v>0</v>
      </c>
      <c r="F9" s="167">
        <f t="shared" si="0"/>
        <v>0</v>
      </c>
      <c r="G9" s="167">
        <f t="shared" si="0"/>
        <v>0</v>
      </c>
      <c r="H9" s="167">
        <f t="shared" si="0"/>
        <v>0</v>
      </c>
      <c r="I9" s="167">
        <f t="shared" si="0"/>
        <v>0</v>
      </c>
      <c r="J9" s="167">
        <f t="shared" si="0"/>
        <v>0</v>
      </c>
      <c r="K9" s="167">
        <f t="shared" si="0"/>
        <v>0</v>
      </c>
      <c r="L9" s="167">
        <f t="shared" si="0"/>
        <v>0</v>
      </c>
      <c r="M9" s="167">
        <f t="shared" si="0"/>
        <v>0</v>
      </c>
      <c r="N9" s="167">
        <f t="shared" si="0"/>
        <v>0</v>
      </c>
      <c r="O9" s="167">
        <f t="shared" si="0"/>
        <v>0</v>
      </c>
      <c r="P9" s="167">
        <f t="shared" si="0"/>
        <v>0</v>
      </c>
      <c r="Q9" s="167">
        <f t="shared" si="0"/>
        <v>0</v>
      </c>
      <c r="R9" s="167">
        <f t="shared" si="0"/>
        <v>0</v>
      </c>
      <c r="S9" s="167">
        <f t="shared" si="0"/>
        <v>0</v>
      </c>
      <c r="T9" s="167">
        <f t="shared" si="0"/>
        <v>0</v>
      </c>
      <c r="U9" s="167">
        <f t="shared" si="0"/>
        <v>0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  <c r="AH9" s="167">
        <f t="shared" si="0"/>
        <v>0</v>
      </c>
      <c r="AI9" s="167">
        <f t="shared" si="0"/>
        <v>0</v>
      </c>
      <c r="AJ9" s="168">
        <f t="shared" si="0"/>
        <v>0</v>
      </c>
      <c r="AK9" s="8"/>
      <c r="AL9" s="8"/>
      <c r="AM9" s="8"/>
      <c r="AN9" s="8"/>
      <c r="AO9" s="8"/>
      <c r="AP9" s="8"/>
      <c r="AQ9" s="8"/>
    </row>
    <row r="10" spans="1:43" ht="17.25" customHeight="1">
      <c r="A10" s="14"/>
      <c r="B10" s="3" t="str">
        <f>Comparison!B18</f>
        <v>Transportation</v>
      </c>
      <c r="C10" s="15"/>
      <c r="D10" s="15"/>
      <c r="E10" s="169">
        <f aca="true" t="shared" si="1" ref="E10:AJ10">SUM(E11:E18)</f>
        <v>0</v>
      </c>
      <c r="F10" s="169">
        <f t="shared" si="1"/>
        <v>0</v>
      </c>
      <c r="G10" s="169">
        <f t="shared" si="1"/>
        <v>0</v>
      </c>
      <c r="H10" s="169">
        <f t="shared" si="1"/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  <c r="L10" s="169">
        <f t="shared" si="1"/>
        <v>0</v>
      </c>
      <c r="M10" s="169">
        <f t="shared" si="1"/>
        <v>0</v>
      </c>
      <c r="N10" s="169">
        <f t="shared" si="1"/>
        <v>0</v>
      </c>
      <c r="O10" s="169">
        <f t="shared" si="1"/>
        <v>0</v>
      </c>
      <c r="P10" s="169">
        <f t="shared" si="1"/>
        <v>0</v>
      </c>
      <c r="Q10" s="169">
        <f t="shared" si="1"/>
        <v>0</v>
      </c>
      <c r="R10" s="169">
        <f t="shared" si="1"/>
        <v>0</v>
      </c>
      <c r="S10" s="169">
        <f t="shared" si="1"/>
        <v>0</v>
      </c>
      <c r="T10" s="169">
        <f t="shared" si="1"/>
        <v>0</v>
      </c>
      <c r="U10" s="169">
        <f t="shared" si="1"/>
        <v>0</v>
      </c>
      <c r="V10" s="169">
        <f t="shared" si="1"/>
        <v>0</v>
      </c>
      <c r="W10" s="169">
        <f t="shared" si="1"/>
        <v>0</v>
      </c>
      <c r="X10" s="169">
        <f t="shared" si="1"/>
        <v>0</v>
      </c>
      <c r="Y10" s="169">
        <f t="shared" si="1"/>
        <v>0</v>
      </c>
      <c r="Z10" s="169">
        <f t="shared" si="1"/>
        <v>0</v>
      </c>
      <c r="AA10" s="169">
        <f t="shared" si="1"/>
        <v>0</v>
      </c>
      <c r="AB10" s="169">
        <f t="shared" si="1"/>
        <v>0</v>
      </c>
      <c r="AC10" s="169">
        <f t="shared" si="1"/>
        <v>0</v>
      </c>
      <c r="AD10" s="169">
        <f t="shared" si="1"/>
        <v>0</v>
      </c>
      <c r="AE10" s="169">
        <f t="shared" si="1"/>
        <v>0</v>
      </c>
      <c r="AF10" s="169">
        <f t="shared" si="1"/>
        <v>0</v>
      </c>
      <c r="AG10" s="169">
        <f t="shared" si="1"/>
        <v>0</v>
      </c>
      <c r="AH10" s="169">
        <f t="shared" si="1"/>
        <v>0</v>
      </c>
      <c r="AI10" s="169">
        <f t="shared" si="1"/>
        <v>0</v>
      </c>
      <c r="AJ10" s="170">
        <f t="shared" si="1"/>
        <v>0</v>
      </c>
      <c r="AK10" s="8"/>
      <c r="AL10" s="8"/>
      <c r="AM10" s="8"/>
      <c r="AN10" s="8"/>
      <c r="AO10" s="8"/>
      <c r="AP10" s="8"/>
      <c r="AQ10" s="8"/>
    </row>
    <row r="11" spans="1:43" ht="12.75">
      <c r="A11" s="14"/>
      <c r="B11" s="3"/>
      <c r="C11" s="15" t="str">
        <f>Tracking!C19</f>
        <v>Auto Loan/Lease</v>
      </c>
      <c r="D11" s="15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2">
        <f aca="true" t="shared" si="2" ref="AJ11:AJ18">SUM(E11:AI11)</f>
        <v>0</v>
      </c>
      <c r="AK11" s="8"/>
      <c r="AL11" s="8"/>
      <c r="AM11" s="8"/>
      <c r="AN11" s="8"/>
      <c r="AO11" s="8"/>
      <c r="AP11" s="8"/>
      <c r="AQ11" s="8"/>
    </row>
    <row r="12" spans="1:43" ht="12.75">
      <c r="A12" s="14"/>
      <c r="B12" s="3"/>
      <c r="C12" s="15" t="str">
        <f>Tracking!C20</f>
        <v>Insurance </v>
      </c>
      <c r="D12" s="15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2">
        <f t="shared" si="2"/>
        <v>0</v>
      </c>
      <c r="AK12" s="8"/>
      <c r="AL12" s="8"/>
      <c r="AM12" s="8"/>
      <c r="AN12" s="8"/>
      <c r="AO12" s="8"/>
      <c r="AP12" s="8"/>
      <c r="AQ12" s="8"/>
    </row>
    <row r="13" spans="1:43" ht="12.75">
      <c r="A13" s="14"/>
      <c r="B13" s="3"/>
      <c r="C13" s="15" t="str">
        <f>Tracking!C21</f>
        <v>Gas </v>
      </c>
      <c r="D13" s="15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2">
        <f t="shared" si="2"/>
        <v>0</v>
      </c>
      <c r="AK13" s="8"/>
      <c r="AL13" s="8"/>
      <c r="AM13" s="8"/>
      <c r="AN13" s="8"/>
      <c r="AO13" s="8"/>
      <c r="AP13" s="8"/>
      <c r="AQ13" s="8"/>
    </row>
    <row r="14" spans="1:43" ht="12.75">
      <c r="A14" s="14"/>
      <c r="B14" s="3"/>
      <c r="C14" s="15" t="str">
        <f>Tracking!C22</f>
        <v>Maintenance </v>
      </c>
      <c r="D14" s="15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2">
        <f t="shared" si="2"/>
        <v>0</v>
      </c>
      <c r="AK14" s="8"/>
      <c r="AL14" s="8"/>
      <c r="AM14" s="8"/>
      <c r="AN14" s="8"/>
      <c r="AO14" s="8"/>
      <c r="AP14" s="8"/>
      <c r="AQ14" s="8"/>
    </row>
    <row r="15" spans="1:43" ht="12.75">
      <c r="A15" s="14"/>
      <c r="B15" s="3"/>
      <c r="C15" s="15" t="str">
        <f>Tracking!C23</f>
        <v>Registration/Inspection</v>
      </c>
      <c r="D15" s="15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2">
        <f t="shared" si="2"/>
        <v>0</v>
      </c>
      <c r="AK15" s="8"/>
      <c r="AL15" s="8"/>
      <c r="AM15" s="8"/>
      <c r="AN15" s="8"/>
      <c r="AO15" s="8"/>
      <c r="AP15" s="8"/>
      <c r="AQ15" s="8"/>
    </row>
    <row r="16" spans="1:43" ht="12.75">
      <c r="A16" s="14"/>
      <c r="B16" s="3"/>
      <c r="C16" s="15" t="str">
        <f>Tracking!C24</f>
        <v>Bus/ Train</v>
      </c>
      <c r="D16" s="15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2">
        <f t="shared" si="2"/>
        <v>0</v>
      </c>
      <c r="AK16" s="8"/>
      <c r="AL16" s="8"/>
      <c r="AM16" s="8"/>
      <c r="AN16" s="8"/>
      <c r="AO16" s="8"/>
      <c r="AP16" s="8"/>
      <c r="AQ16" s="8"/>
    </row>
    <row r="17" spans="1:43" ht="12.75">
      <c r="A17" s="14"/>
      <c r="B17" s="3"/>
      <c r="C17" s="15" t="str">
        <f>Tracking!C25</f>
        <v>Other</v>
      </c>
      <c r="D17" s="15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2">
        <f t="shared" si="2"/>
        <v>0</v>
      </c>
      <c r="AK17" s="8"/>
      <c r="AL17" s="8"/>
      <c r="AM17" s="8"/>
      <c r="AN17" s="8"/>
      <c r="AO17" s="8"/>
      <c r="AP17" s="8"/>
      <c r="AQ17" s="8"/>
    </row>
    <row r="18" spans="1:43" ht="12.75">
      <c r="A18" s="14"/>
      <c r="B18" s="3"/>
      <c r="C18" s="15" t="str">
        <f>Tracking!C26</f>
        <v>Other</v>
      </c>
      <c r="D18" s="15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>
        <f t="shared" si="2"/>
        <v>0</v>
      </c>
      <c r="AK18" s="8"/>
      <c r="AL18" s="8"/>
      <c r="AM18" s="8"/>
      <c r="AN18" s="8"/>
      <c r="AO18" s="8"/>
      <c r="AP18" s="8"/>
      <c r="AQ18" s="8"/>
    </row>
    <row r="19" spans="1:43" ht="12.75">
      <c r="A19" s="14"/>
      <c r="B19" s="3"/>
      <c r="C19" s="15"/>
      <c r="D19" s="15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4"/>
      <c r="AK19" s="8"/>
      <c r="AL19" s="8"/>
      <c r="AM19" s="8"/>
      <c r="AN19" s="8"/>
      <c r="AO19" s="8"/>
      <c r="AP19" s="8"/>
      <c r="AQ19" s="8"/>
    </row>
    <row r="20" spans="1:43" ht="12.75">
      <c r="A20" s="14"/>
      <c r="B20" s="3" t="str">
        <f>Comparison!B28</f>
        <v>Home</v>
      </c>
      <c r="C20" s="15"/>
      <c r="D20" s="15"/>
      <c r="E20" s="175">
        <f aca="true" t="shared" si="3" ref="E20:AJ20">SUM(E21:E30)</f>
        <v>0</v>
      </c>
      <c r="F20" s="175">
        <f t="shared" si="3"/>
        <v>0</v>
      </c>
      <c r="G20" s="175">
        <f t="shared" si="3"/>
        <v>0</v>
      </c>
      <c r="H20" s="175">
        <f t="shared" si="3"/>
        <v>0</v>
      </c>
      <c r="I20" s="175">
        <f t="shared" si="3"/>
        <v>0</v>
      </c>
      <c r="J20" s="175">
        <f t="shared" si="3"/>
        <v>0</v>
      </c>
      <c r="K20" s="175">
        <f t="shared" si="3"/>
        <v>0</v>
      </c>
      <c r="L20" s="175">
        <f t="shared" si="3"/>
        <v>0</v>
      </c>
      <c r="M20" s="175">
        <f t="shared" si="3"/>
        <v>0</v>
      </c>
      <c r="N20" s="175">
        <f t="shared" si="3"/>
        <v>0</v>
      </c>
      <c r="O20" s="175">
        <f t="shared" si="3"/>
        <v>0</v>
      </c>
      <c r="P20" s="175">
        <f t="shared" si="3"/>
        <v>0</v>
      </c>
      <c r="Q20" s="175">
        <f t="shared" si="3"/>
        <v>0</v>
      </c>
      <c r="R20" s="175">
        <f t="shared" si="3"/>
        <v>0</v>
      </c>
      <c r="S20" s="175">
        <f t="shared" si="3"/>
        <v>0</v>
      </c>
      <c r="T20" s="175">
        <f t="shared" si="3"/>
        <v>0</v>
      </c>
      <c r="U20" s="175">
        <f t="shared" si="3"/>
        <v>0</v>
      </c>
      <c r="V20" s="175">
        <f t="shared" si="3"/>
        <v>0</v>
      </c>
      <c r="W20" s="175">
        <f t="shared" si="3"/>
        <v>0</v>
      </c>
      <c r="X20" s="175">
        <f t="shared" si="3"/>
        <v>0</v>
      </c>
      <c r="Y20" s="175">
        <f t="shared" si="3"/>
        <v>0</v>
      </c>
      <c r="Z20" s="175">
        <f t="shared" si="3"/>
        <v>0</v>
      </c>
      <c r="AA20" s="175">
        <f t="shared" si="3"/>
        <v>0</v>
      </c>
      <c r="AB20" s="175">
        <f t="shared" si="3"/>
        <v>0</v>
      </c>
      <c r="AC20" s="175">
        <f t="shared" si="3"/>
        <v>0</v>
      </c>
      <c r="AD20" s="175">
        <f t="shared" si="3"/>
        <v>0</v>
      </c>
      <c r="AE20" s="175">
        <f t="shared" si="3"/>
        <v>0</v>
      </c>
      <c r="AF20" s="175">
        <f t="shared" si="3"/>
        <v>0</v>
      </c>
      <c r="AG20" s="175">
        <f t="shared" si="3"/>
        <v>0</v>
      </c>
      <c r="AH20" s="175">
        <f t="shared" si="3"/>
        <v>0</v>
      </c>
      <c r="AI20" s="175">
        <f t="shared" si="3"/>
        <v>0</v>
      </c>
      <c r="AJ20" s="176">
        <f t="shared" si="3"/>
        <v>0</v>
      </c>
      <c r="AK20" s="8"/>
      <c r="AL20" s="8"/>
      <c r="AM20" s="8"/>
      <c r="AN20" s="8"/>
      <c r="AO20" s="8"/>
      <c r="AP20" s="8"/>
      <c r="AQ20" s="8"/>
    </row>
    <row r="21" spans="1:43" ht="12.75">
      <c r="A21" s="14"/>
      <c r="B21" s="3"/>
      <c r="C21" s="15" t="str">
        <f>Tracking!C29</f>
        <v>Mortgage</v>
      </c>
      <c r="D21" s="15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>
        <f aca="true" t="shared" si="4" ref="AJ21:AJ30">SUM(E21:AI21)</f>
        <v>0</v>
      </c>
      <c r="AK21" s="8"/>
      <c r="AL21" s="8"/>
      <c r="AM21" s="8"/>
      <c r="AN21" s="8"/>
      <c r="AO21" s="8"/>
      <c r="AP21" s="8"/>
      <c r="AQ21" s="8"/>
    </row>
    <row r="22" spans="1:43" ht="12.75">
      <c r="A22" s="14"/>
      <c r="B22" s="3"/>
      <c r="C22" s="15" t="str">
        <f>Tracking!C30</f>
        <v>Rent</v>
      </c>
      <c r="D22" s="15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2">
        <f t="shared" si="4"/>
        <v>0</v>
      </c>
      <c r="AK22" s="8"/>
      <c r="AL22" s="8"/>
      <c r="AM22" s="8"/>
      <c r="AN22" s="8"/>
      <c r="AO22" s="8"/>
      <c r="AP22" s="8"/>
      <c r="AQ22" s="8"/>
    </row>
    <row r="23" spans="1:43" ht="12.75">
      <c r="A23" s="14"/>
      <c r="B23" s="3"/>
      <c r="C23" s="15" t="str">
        <f>Tracking!C31</f>
        <v>Maintenance</v>
      </c>
      <c r="D23" s="15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2">
        <f t="shared" si="4"/>
        <v>0</v>
      </c>
      <c r="AK23" s="8"/>
      <c r="AL23" s="8"/>
      <c r="AM23" s="8"/>
      <c r="AN23" s="8"/>
      <c r="AO23" s="8"/>
      <c r="AP23" s="8"/>
      <c r="AQ23" s="8"/>
    </row>
    <row r="24" spans="1:43" ht="12.75">
      <c r="A24" s="14"/>
      <c r="B24" s="3"/>
      <c r="C24" s="15" t="str">
        <f>Tracking!C32</f>
        <v>Insurance</v>
      </c>
      <c r="D24" s="15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2">
        <f t="shared" si="4"/>
        <v>0</v>
      </c>
      <c r="AK24" s="8"/>
      <c r="AL24" s="8"/>
      <c r="AM24" s="8"/>
      <c r="AN24" s="8"/>
      <c r="AO24" s="8"/>
      <c r="AP24" s="8"/>
      <c r="AQ24" s="8"/>
    </row>
    <row r="25" spans="1:43" ht="12.75">
      <c r="A25" s="14"/>
      <c r="B25" s="3"/>
      <c r="C25" s="15" t="str">
        <f>Tracking!C33</f>
        <v>Furniture</v>
      </c>
      <c r="D25" s="15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2">
        <f t="shared" si="4"/>
        <v>0</v>
      </c>
      <c r="AK25" s="8"/>
      <c r="AL25" s="8"/>
      <c r="AM25" s="8"/>
      <c r="AN25" s="8"/>
      <c r="AO25" s="8"/>
      <c r="AP25" s="8"/>
      <c r="AQ25" s="8"/>
    </row>
    <row r="26" spans="1:43" ht="12.75">
      <c r="A26" s="14"/>
      <c r="B26" s="3"/>
      <c r="C26" s="15" t="str">
        <f>Tracking!C34</f>
        <v>Household Supplies</v>
      </c>
      <c r="D26" s="15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2">
        <f t="shared" si="4"/>
        <v>0</v>
      </c>
      <c r="AK26" s="8"/>
      <c r="AL26" s="8"/>
      <c r="AM26" s="8"/>
      <c r="AN26" s="8"/>
      <c r="AO26" s="8"/>
      <c r="AP26" s="8"/>
      <c r="AQ26" s="8"/>
    </row>
    <row r="27" spans="1:43" ht="12.75">
      <c r="A27" s="14"/>
      <c r="B27" s="3"/>
      <c r="C27" s="15" t="str">
        <f>Tracking!C35</f>
        <v>Groceries</v>
      </c>
      <c r="D27" s="15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2">
        <f t="shared" si="4"/>
        <v>0</v>
      </c>
      <c r="AK27" s="8"/>
      <c r="AL27" s="8"/>
      <c r="AM27" s="8"/>
      <c r="AN27" s="8"/>
      <c r="AO27" s="8"/>
      <c r="AP27" s="8"/>
      <c r="AQ27" s="8"/>
    </row>
    <row r="28" spans="1:43" ht="12.75">
      <c r="A28" s="14"/>
      <c r="B28" s="3"/>
      <c r="C28" s="15" t="str">
        <f>Tracking!C36</f>
        <v>Real Estate Tax</v>
      </c>
      <c r="D28" s="15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2">
        <f t="shared" si="4"/>
        <v>0</v>
      </c>
      <c r="AK28" s="8"/>
      <c r="AL28" s="8"/>
      <c r="AM28" s="8"/>
      <c r="AN28" s="8"/>
      <c r="AO28" s="8"/>
      <c r="AP28" s="8"/>
      <c r="AQ28" s="8"/>
    </row>
    <row r="29" spans="1:43" ht="12.75">
      <c r="A29" s="14"/>
      <c r="B29" s="3"/>
      <c r="C29" s="15" t="str">
        <f>Tracking!C37</f>
        <v>Other</v>
      </c>
      <c r="D29" s="15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2">
        <f t="shared" si="4"/>
        <v>0</v>
      </c>
      <c r="AK29" s="8"/>
      <c r="AL29" s="8"/>
      <c r="AM29" s="8"/>
      <c r="AN29" s="8"/>
      <c r="AO29" s="8"/>
      <c r="AP29" s="8"/>
      <c r="AQ29" s="8"/>
    </row>
    <row r="30" spans="1:43" ht="12.75">
      <c r="A30" s="14"/>
      <c r="B30" s="3"/>
      <c r="C30" s="15" t="str">
        <f>Tracking!C38</f>
        <v>Other</v>
      </c>
      <c r="D30" s="15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2">
        <f t="shared" si="4"/>
        <v>0</v>
      </c>
      <c r="AK30" s="8"/>
      <c r="AL30" s="8"/>
      <c r="AM30" s="8"/>
      <c r="AN30" s="8"/>
      <c r="AO30" s="8"/>
      <c r="AP30" s="8"/>
      <c r="AQ30" s="8"/>
    </row>
    <row r="31" spans="1:43" ht="12.75">
      <c r="A31" s="14"/>
      <c r="B31" s="3"/>
      <c r="C31" s="15"/>
      <c r="D31" s="15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4"/>
      <c r="AK31" s="8"/>
      <c r="AL31" s="8"/>
      <c r="AM31" s="8"/>
      <c r="AN31" s="8"/>
      <c r="AO31" s="8"/>
      <c r="AP31" s="8"/>
      <c r="AQ31" s="8"/>
    </row>
    <row r="32" spans="1:43" ht="12.75">
      <c r="A32" s="14"/>
      <c r="B32" s="3" t="str">
        <f>Comparison!B40</f>
        <v>Utilities</v>
      </c>
      <c r="C32" s="15"/>
      <c r="D32" s="15"/>
      <c r="E32" s="175">
        <f aca="true" t="shared" si="5" ref="E32:AJ32">SUM(E33:E41)</f>
        <v>0</v>
      </c>
      <c r="F32" s="175">
        <f t="shared" si="5"/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175">
        <f t="shared" si="5"/>
        <v>0</v>
      </c>
      <c r="T32" s="175">
        <f t="shared" si="5"/>
        <v>0</v>
      </c>
      <c r="U32" s="175">
        <f t="shared" si="5"/>
        <v>0</v>
      </c>
      <c r="V32" s="175">
        <f t="shared" si="5"/>
        <v>0</v>
      </c>
      <c r="W32" s="175">
        <f t="shared" si="5"/>
        <v>0</v>
      </c>
      <c r="X32" s="175">
        <f t="shared" si="5"/>
        <v>0</v>
      </c>
      <c r="Y32" s="175">
        <f t="shared" si="5"/>
        <v>0</v>
      </c>
      <c r="Z32" s="175">
        <f t="shared" si="5"/>
        <v>0</v>
      </c>
      <c r="AA32" s="175">
        <f t="shared" si="5"/>
        <v>0</v>
      </c>
      <c r="AB32" s="175">
        <f t="shared" si="5"/>
        <v>0</v>
      </c>
      <c r="AC32" s="175">
        <f t="shared" si="5"/>
        <v>0</v>
      </c>
      <c r="AD32" s="175">
        <f t="shared" si="5"/>
        <v>0</v>
      </c>
      <c r="AE32" s="175">
        <f t="shared" si="5"/>
        <v>0</v>
      </c>
      <c r="AF32" s="175">
        <f t="shared" si="5"/>
        <v>0</v>
      </c>
      <c r="AG32" s="175">
        <f t="shared" si="5"/>
        <v>0</v>
      </c>
      <c r="AH32" s="175">
        <f t="shared" si="5"/>
        <v>0</v>
      </c>
      <c r="AI32" s="175">
        <f t="shared" si="5"/>
        <v>0</v>
      </c>
      <c r="AJ32" s="176">
        <f t="shared" si="5"/>
        <v>0</v>
      </c>
      <c r="AK32" s="8"/>
      <c r="AL32" s="8"/>
      <c r="AM32" s="8"/>
      <c r="AN32" s="8"/>
      <c r="AO32" s="8"/>
      <c r="AP32" s="8"/>
      <c r="AQ32" s="8"/>
    </row>
    <row r="33" spans="1:43" ht="12.75">
      <c r="A33" s="14"/>
      <c r="B33" s="3"/>
      <c r="C33" s="15" t="str">
        <f>Tracking!C41</f>
        <v>Phone - Home</v>
      </c>
      <c r="D33" s="15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2">
        <f aca="true" t="shared" si="6" ref="AJ33:AJ41">SUM(E33:AI33)</f>
        <v>0</v>
      </c>
      <c r="AK33" s="8"/>
      <c r="AL33" s="8"/>
      <c r="AM33" s="8"/>
      <c r="AN33" s="8"/>
      <c r="AO33" s="8"/>
      <c r="AP33" s="8"/>
      <c r="AQ33" s="8"/>
    </row>
    <row r="34" spans="1:43" ht="12.75">
      <c r="A34" s="14"/>
      <c r="B34" s="3"/>
      <c r="C34" s="15" t="str">
        <f>Tracking!C42</f>
        <v>Phone - Cell</v>
      </c>
      <c r="D34" s="15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>
        <f t="shared" si="6"/>
        <v>0</v>
      </c>
      <c r="AK34" s="8"/>
      <c r="AL34" s="8"/>
      <c r="AM34" s="8"/>
      <c r="AN34" s="8"/>
      <c r="AO34" s="8"/>
      <c r="AP34" s="8"/>
      <c r="AQ34" s="8"/>
    </row>
    <row r="35" spans="1:43" ht="12.75">
      <c r="A35" s="14"/>
      <c r="B35" s="3"/>
      <c r="C35" s="15" t="str">
        <f>Tracking!C43</f>
        <v>Cable</v>
      </c>
      <c r="D35" s="15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2">
        <f t="shared" si="6"/>
        <v>0</v>
      </c>
      <c r="AK35" s="8"/>
      <c r="AL35" s="8"/>
      <c r="AM35" s="8"/>
      <c r="AN35" s="8"/>
      <c r="AO35" s="8"/>
      <c r="AP35" s="8"/>
      <c r="AQ35" s="8"/>
    </row>
    <row r="36" spans="1:43" ht="12.75">
      <c r="A36" s="14"/>
      <c r="B36" s="3"/>
      <c r="C36" s="15" t="str">
        <f>Tracking!C44</f>
        <v>Gas</v>
      </c>
      <c r="D36" s="15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2">
        <f t="shared" si="6"/>
        <v>0</v>
      </c>
      <c r="AK36" s="8"/>
      <c r="AL36" s="8"/>
      <c r="AM36" s="8"/>
      <c r="AN36" s="8"/>
      <c r="AO36" s="8"/>
      <c r="AP36" s="8"/>
      <c r="AQ36" s="8"/>
    </row>
    <row r="37" spans="1:43" ht="12.75">
      <c r="A37" s="14"/>
      <c r="B37" s="3"/>
      <c r="C37" s="15" t="str">
        <f>Tracking!C45</f>
        <v>Water</v>
      </c>
      <c r="D37" s="15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>
        <f t="shared" si="6"/>
        <v>0</v>
      </c>
      <c r="AK37" s="8"/>
      <c r="AL37" s="8"/>
      <c r="AM37" s="8"/>
      <c r="AN37" s="8"/>
      <c r="AO37" s="8"/>
      <c r="AP37" s="8"/>
      <c r="AQ37" s="8"/>
    </row>
    <row r="38" spans="1:43" ht="12.75">
      <c r="A38" s="14"/>
      <c r="B38" s="3"/>
      <c r="C38" s="15" t="str">
        <f>Tracking!C46</f>
        <v>Electricity</v>
      </c>
      <c r="D38" s="15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>
        <f t="shared" si="6"/>
        <v>0</v>
      </c>
      <c r="AK38" s="8"/>
      <c r="AL38" s="8"/>
      <c r="AM38" s="8"/>
      <c r="AN38" s="8"/>
      <c r="AO38" s="8"/>
      <c r="AP38" s="8"/>
      <c r="AQ38" s="8"/>
    </row>
    <row r="39" spans="1:43" ht="12.75">
      <c r="A39" s="14"/>
      <c r="B39" s="3"/>
      <c r="C39" s="15" t="str">
        <f>Tracking!C47</f>
        <v>Internet</v>
      </c>
      <c r="D39" s="15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>
        <f t="shared" si="6"/>
        <v>0</v>
      </c>
      <c r="AK39" s="8"/>
      <c r="AL39" s="8"/>
      <c r="AM39" s="8"/>
      <c r="AN39" s="8"/>
      <c r="AO39" s="8"/>
      <c r="AP39" s="8"/>
      <c r="AQ39" s="8"/>
    </row>
    <row r="40" spans="1:43" ht="12.75">
      <c r="A40" s="14"/>
      <c r="B40" s="3"/>
      <c r="C40" s="15" t="str">
        <f>Tracking!C48</f>
        <v>Other</v>
      </c>
      <c r="D40" s="15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>
        <f t="shared" si="6"/>
        <v>0</v>
      </c>
      <c r="AK40" s="8"/>
      <c r="AL40" s="8"/>
      <c r="AM40" s="8"/>
      <c r="AN40" s="8"/>
      <c r="AO40" s="8"/>
      <c r="AP40" s="8"/>
      <c r="AQ40" s="8"/>
    </row>
    <row r="41" spans="1:43" ht="12.75">
      <c r="A41" s="14"/>
      <c r="B41" s="3"/>
      <c r="C41" s="15" t="str">
        <f>Tracking!C49</f>
        <v>Other</v>
      </c>
      <c r="D41" s="15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>
        <f t="shared" si="6"/>
        <v>0</v>
      </c>
      <c r="AK41" s="8"/>
      <c r="AL41" s="8"/>
      <c r="AM41" s="8"/>
      <c r="AN41" s="8"/>
      <c r="AO41" s="8"/>
      <c r="AP41" s="8"/>
      <c r="AQ41" s="8"/>
    </row>
    <row r="42" spans="1:43" ht="12.75">
      <c r="A42" s="14"/>
      <c r="B42" s="3"/>
      <c r="C42" s="15"/>
      <c r="D42" s="15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8"/>
      <c r="AL42" s="8"/>
      <c r="AM42" s="8"/>
      <c r="AN42" s="8"/>
      <c r="AO42" s="8"/>
      <c r="AP42" s="8"/>
      <c r="AQ42" s="8"/>
    </row>
    <row r="43" spans="1:43" ht="12.75">
      <c r="A43" s="14"/>
      <c r="B43" s="3" t="str">
        <f>Comparison!B51</f>
        <v>Health</v>
      </c>
      <c r="C43" s="15"/>
      <c r="D43" s="15"/>
      <c r="E43" s="175">
        <f aca="true" t="shared" si="7" ref="E43:AJ43">SUM(E44:E50)</f>
        <v>0</v>
      </c>
      <c r="F43" s="175">
        <f t="shared" si="7"/>
        <v>0</v>
      </c>
      <c r="G43" s="175">
        <f t="shared" si="7"/>
        <v>0</v>
      </c>
      <c r="H43" s="175">
        <f t="shared" si="7"/>
        <v>0</v>
      </c>
      <c r="I43" s="175">
        <f t="shared" si="7"/>
        <v>0</v>
      </c>
      <c r="J43" s="175">
        <f t="shared" si="7"/>
        <v>0</v>
      </c>
      <c r="K43" s="175">
        <f t="shared" si="7"/>
        <v>0</v>
      </c>
      <c r="L43" s="175">
        <f t="shared" si="7"/>
        <v>0</v>
      </c>
      <c r="M43" s="175">
        <f t="shared" si="7"/>
        <v>0</v>
      </c>
      <c r="N43" s="175">
        <f t="shared" si="7"/>
        <v>0</v>
      </c>
      <c r="O43" s="175">
        <f t="shared" si="7"/>
        <v>0</v>
      </c>
      <c r="P43" s="175">
        <f t="shared" si="7"/>
        <v>0</v>
      </c>
      <c r="Q43" s="175">
        <f t="shared" si="7"/>
        <v>0</v>
      </c>
      <c r="R43" s="175">
        <f t="shared" si="7"/>
        <v>0</v>
      </c>
      <c r="S43" s="175">
        <f t="shared" si="7"/>
        <v>0</v>
      </c>
      <c r="T43" s="175">
        <f t="shared" si="7"/>
        <v>0</v>
      </c>
      <c r="U43" s="175">
        <f t="shared" si="7"/>
        <v>0</v>
      </c>
      <c r="V43" s="175">
        <f t="shared" si="7"/>
        <v>0</v>
      </c>
      <c r="W43" s="175">
        <f t="shared" si="7"/>
        <v>0</v>
      </c>
      <c r="X43" s="175">
        <f t="shared" si="7"/>
        <v>0</v>
      </c>
      <c r="Y43" s="175">
        <f t="shared" si="7"/>
        <v>0</v>
      </c>
      <c r="Z43" s="175">
        <f t="shared" si="7"/>
        <v>0</v>
      </c>
      <c r="AA43" s="175">
        <f t="shared" si="7"/>
        <v>0</v>
      </c>
      <c r="AB43" s="175">
        <f t="shared" si="7"/>
        <v>0</v>
      </c>
      <c r="AC43" s="175">
        <f t="shared" si="7"/>
        <v>0</v>
      </c>
      <c r="AD43" s="175">
        <f t="shared" si="7"/>
        <v>0</v>
      </c>
      <c r="AE43" s="175">
        <f t="shared" si="7"/>
        <v>0</v>
      </c>
      <c r="AF43" s="175">
        <f t="shared" si="7"/>
        <v>0</v>
      </c>
      <c r="AG43" s="175">
        <f t="shared" si="7"/>
        <v>0</v>
      </c>
      <c r="AH43" s="175">
        <f t="shared" si="7"/>
        <v>0</v>
      </c>
      <c r="AI43" s="175">
        <f t="shared" si="7"/>
        <v>0</v>
      </c>
      <c r="AJ43" s="176">
        <f t="shared" si="7"/>
        <v>0</v>
      </c>
      <c r="AK43" s="8"/>
      <c r="AL43" s="8"/>
      <c r="AM43" s="8"/>
      <c r="AN43" s="8"/>
      <c r="AO43" s="8"/>
      <c r="AP43" s="8"/>
      <c r="AQ43" s="8"/>
    </row>
    <row r="44" spans="1:43" ht="12.75">
      <c r="A44" s="14"/>
      <c r="B44" s="3"/>
      <c r="C44" s="15" t="str">
        <f>Tracking!C52</f>
        <v>Dental</v>
      </c>
      <c r="D44" s="15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>
        <f aca="true" t="shared" si="8" ref="AJ44:AJ50">SUM(E44:AI44)</f>
        <v>0</v>
      </c>
      <c r="AK44" s="8"/>
      <c r="AL44" s="8"/>
      <c r="AM44" s="8"/>
      <c r="AN44" s="8"/>
      <c r="AO44" s="8"/>
      <c r="AP44" s="8"/>
      <c r="AQ44" s="8"/>
    </row>
    <row r="45" spans="1:43" ht="12.75">
      <c r="A45" s="14"/>
      <c r="B45" s="3"/>
      <c r="C45" s="15" t="str">
        <f>Tracking!C53</f>
        <v>Medical</v>
      </c>
      <c r="D45" s="15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>
        <f t="shared" si="8"/>
        <v>0</v>
      </c>
      <c r="AK45" s="8"/>
      <c r="AL45" s="8"/>
      <c r="AM45" s="8"/>
      <c r="AN45" s="8"/>
      <c r="AO45" s="8"/>
      <c r="AP45" s="8"/>
      <c r="AQ45" s="8"/>
    </row>
    <row r="46" spans="1:43" ht="12.75">
      <c r="A46" s="14"/>
      <c r="B46" s="3"/>
      <c r="C46" s="15" t="str">
        <f>Tracking!C54</f>
        <v>Medication</v>
      </c>
      <c r="D46" s="15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>
        <f t="shared" si="8"/>
        <v>0</v>
      </c>
      <c r="AK46" s="8"/>
      <c r="AL46" s="8"/>
      <c r="AM46" s="8"/>
      <c r="AN46" s="8"/>
      <c r="AO46" s="8"/>
      <c r="AP46" s="8"/>
      <c r="AQ46" s="8"/>
    </row>
    <row r="47" spans="1:43" ht="12.75">
      <c r="A47" s="14"/>
      <c r="B47" s="3"/>
      <c r="C47" s="15" t="str">
        <f>Tracking!C55</f>
        <v>Vision/contacts</v>
      </c>
      <c r="D47" s="15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>
        <f t="shared" si="8"/>
        <v>0</v>
      </c>
      <c r="AK47" s="8"/>
      <c r="AL47" s="8"/>
      <c r="AM47" s="8"/>
      <c r="AN47" s="8"/>
      <c r="AO47" s="8"/>
      <c r="AP47" s="8"/>
      <c r="AQ47" s="8"/>
    </row>
    <row r="48" spans="1:43" ht="12.75">
      <c r="A48" s="14"/>
      <c r="B48" s="3"/>
      <c r="C48" s="15" t="str">
        <f>Tracking!C56</f>
        <v>Life Insurance</v>
      </c>
      <c r="D48" s="15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>
        <f t="shared" si="8"/>
        <v>0</v>
      </c>
      <c r="AK48" s="8"/>
      <c r="AL48" s="8"/>
      <c r="AM48" s="8"/>
      <c r="AN48" s="8"/>
      <c r="AO48" s="8"/>
      <c r="AP48" s="8"/>
      <c r="AQ48" s="8"/>
    </row>
    <row r="49" spans="1:43" ht="12.75">
      <c r="A49" s="14"/>
      <c r="B49" s="3"/>
      <c r="C49" s="15" t="str">
        <f>Tracking!C57</f>
        <v>Other</v>
      </c>
      <c r="D49" s="15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2">
        <f t="shared" si="8"/>
        <v>0</v>
      </c>
      <c r="AK49" s="8"/>
      <c r="AL49" s="8"/>
      <c r="AM49" s="8"/>
      <c r="AN49" s="8"/>
      <c r="AO49" s="8"/>
      <c r="AP49" s="8"/>
      <c r="AQ49" s="8"/>
    </row>
    <row r="50" spans="1:43" ht="12.75">
      <c r="A50" s="14"/>
      <c r="B50" s="3"/>
      <c r="C50" s="15" t="str">
        <f>Tracking!C58</f>
        <v>Other</v>
      </c>
      <c r="D50" s="15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>
        <f t="shared" si="8"/>
        <v>0</v>
      </c>
      <c r="AK50" s="8"/>
      <c r="AL50" s="8"/>
      <c r="AM50" s="8"/>
      <c r="AN50" s="8"/>
      <c r="AO50" s="8"/>
      <c r="AP50" s="8"/>
      <c r="AQ50" s="8"/>
    </row>
    <row r="51" spans="1:43" ht="12.75">
      <c r="A51" s="14"/>
      <c r="B51" s="3"/>
      <c r="C51" s="15"/>
      <c r="D51" s="15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2"/>
      <c r="AK51" s="8"/>
      <c r="AL51" s="8"/>
      <c r="AM51" s="8"/>
      <c r="AN51" s="8"/>
      <c r="AO51" s="8"/>
      <c r="AP51" s="8"/>
      <c r="AQ51" s="8"/>
    </row>
    <row r="52" spans="1:43" ht="12.75">
      <c r="A52" s="14"/>
      <c r="B52" s="3" t="str">
        <f>Comparison!B60</f>
        <v>Entertainment</v>
      </c>
      <c r="C52" s="15"/>
      <c r="D52" s="15"/>
      <c r="E52" s="175">
        <f aca="true" t="shared" si="9" ref="E52:AJ52">SUM(E53:E62)</f>
        <v>0</v>
      </c>
      <c r="F52" s="175">
        <f t="shared" si="9"/>
        <v>0</v>
      </c>
      <c r="G52" s="175">
        <f t="shared" si="9"/>
        <v>0</v>
      </c>
      <c r="H52" s="175">
        <f t="shared" si="9"/>
        <v>0</v>
      </c>
      <c r="I52" s="175">
        <f t="shared" si="9"/>
        <v>0</v>
      </c>
      <c r="J52" s="175">
        <f t="shared" si="9"/>
        <v>0</v>
      </c>
      <c r="K52" s="175">
        <f t="shared" si="9"/>
        <v>0</v>
      </c>
      <c r="L52" s="175">
        <f t="shared" si="9"/>
        <v>0</v>
      </c>
      <c r="M52" s="175">
        <f t="shared" si="9"/>
        <v>0</v>
      </c>
      <c r="N52" s="175">
        <f t="shared" si="9"/>
        <v>0</v>
      </c>
      <c r="O52" s="175">
        <f t="shared" si="9"/>
        <v>0</v>
      </c>
      <c r="P52" s="175">
        <f t="shared" si="9"/>
        <v>0</v>
      </c>
      <c r="Q52" s="175">
        <f t="shared" si="9"/>
        <v>0</v>
      </c>
      <c r="R52" s="175">
        <f t="shared" si="9"/>
        <v>0</v>
      </c>
      <c r="S52" s="175">
        <f t="shared" si="9"/>
        <v>0</v>
      </c>
      <c r="T52" s="175">
        <f t="shared" si="9"/>
        <v>0</v>
      </c>
      <c r="U52" s="175">
        <f t="shared" si="9"/>
        <v>0</v>
      </c>
      <c r="V52" s="175">
        <f t="shared" si="9"/>
        <v>0</v>
      </c>
      <c r="W52" s="175">
        <f t="shared" si="9"/>
        <v>0</v>
      </c>
      <c r="X52" s="175">
        <f t="shared" si="9"/>
        <v>0</v>
      </c>
      <c r="Y52" s="175">
        <f t="shared" si="9"/>
        <v>0</v>
      </c>
      <c r="Z52" s="175">
        <f t="shared" si="9"/>
        <v>0</v>
      </c>
      <c r="AA52" s="175">
        <f t="shared" si="9"/>
        <v>0</v>
      </c>
      <c r="AB52" s="175">
        <f t="shared" si="9"/>
        <v>0</v>
      </c>
      <c r="AC52" s="175">
        <f t="shared" si="9"/>
        <v>0</v>
      </c>
      <c r="AD52" s="175">
        <f t="shared" si="9"/>
        <v>0</v>
      </c>
      <c r="AE52" s="175">
        <f t="shared" si="9"/>
        <v>0</v>
      </c>
      <c r="AF52" s="175">
        <f t="shared" si="9"/>
        <v>0</v>
      </c>
      <c r="AG52" s="175">
        <f t="shared" si="9"/>
        <v>0</v>
      </c>
      <c r="AH52" s="175">
        <f t="shared" si="9"/>
        <v>0</v>
      </c>
      <c r="AI52" s="175">
        <f t="shared" si="9"/>
        <v>0</v>
      </c>
      <c r="AJ52" s="176">
        <f t="shared" si="9"/>
        <v>0</v>
      </c>
      <c r="AK52" s="8"/>
      <c r="AL52" s="8"/>
      <c r="AM52" s="8"/>
      <c r="AN52" s="8"/>
      <c r="AO52" s="8"/>
      <c r="AP52" s="8"/>
      <c r="AQ52" s="8"/>
    </row>
    <row r="53" spans="1:43" ht="12.75">
      <c r="A53" s="14"/>
      <c r="B53" s="3"/>
      <c r="C53" s="15" t="str">
        <f>Tracking!C61</f>
        <v>Memberships</v>
      </c>
      <c r="D53" s="15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>
        <f aca="true" t="shared" si="10" ref="AJ53:AJ62">SUM(E53:AI53)</f>
        <v>0</v>
      </c>
      <c r="AK53" s="8"/>
      <c r="AL53" s="8"/>
      <c r="AM53" s="8"/>
      <c r="AN53" s="8"/>
      <c r="AO53" s="8"/>
      <c r="AP53" s="8"/>
      <c r="AQ53" s="8"/>
    </row>
    <row r="54" spans="1:43" ht="12.75">
      <c r="A54" s="14"/>
      <c r="B54" s="3"/>
      <c r="C54" s="15" t="str">
        <f>Tracking!C62</f>
        <v>Dining out</v>
      </c>
      <c r="D54" s="15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2">
        <f t="shared" si="10"/>
        <v>0</v>
      </c>
      <c r="AK54" s="8"/>
      <c r="AL54" s="8"/>
      <c r="AM54" s="8"/>
      <c r="AN54" s="8"/>
      <c r="AO54" s="8"/>
      <c r="AP54" s="8"/>
      <c r="AQ54" s="8"/>
    </row>
    <row r="55" spans="1:43" ht="12.75">
      <c r="A55" s="14"/>
      <c r="B55" s="3"/>
      <c r="C55" s="15" t="str">
        <f>Tracking!C63</f>
        <v>Events</v>
      </c>
      <c r="D55" s="15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2">
        <f t="shared" si="10"/>
        <v>0</v>
      </c>
      <c r="AK55" s="8"/>
      <c r="AL55" s="8"/>
      <c r="AM55" s="8"/>
      <c r="AN55" s="8"/>
      <c r="AO55" s="8"/>
      <c r="AP55" s="8"/>
      <c r="AQ55" s="8"/>
    </row>
    <row r="56" spans="1:43" ht="12.75">
      <c r="A56" s="14"/>
      <c r="B56" s="3"/>
      <c r="C56" s="15" t="str">
        <f>Tracking!C64</f>
        <v>Subscriptions</v>
      </c>
      <c r="D56" s="15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2">
        <f t="shared" si="10"/>
        <v>0</v>
      </c>
      <c r="AK56" s="8"/>
      <c r="AL56" s="8"/>
      <c r="AM56" s="8"/>
      <c r="AN56" s="8"/>
      <c r="AO56" s="8"/>
      <c r="AP56" s="8"/>
      <c r="AQ56" s="8"/>
    </row>
    <row r="57" spans="1:43" ht="12.75">
      <c r="A57" s="14"/>
      <c r="B57" s="3"/>
      <c r="C57" s="15" t="str">
        <f>Tracking!C65</f>
        <v>Movies</v>
      </c>
      <c r="D57" s="15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2">
        <f t="shared" si="10"/>
        <v>0</v>
      </c>
      <c r="AK57" s="8"/>
      <c r="AL57" s="8"/>
      <c r="AM57" s="8"/>
      <c r="AN57" s="8"/>
      <c r="AO57" s="8"/>
      <c r="AP57" s="8"/>
      <c r="AQ57" s="8"/>
    </row>
    <row r="58" spans="1:43" ht="12.75">
      <c r="A58" s="14"/>
      <c r="B58" s="3"/>
      <c r="C58" s="15" t="str">
        <f>Tracking!C66</f>
        <v>Music</v>
      </c>
      <c r="D58" s="15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>
        <f t="shared" si="10"/>
        <v>0</v>
      </c>
      <c r="AK58" s="8"/>
      <c r="AL58" s="8"/>
      <c r="AM58" s="8"/>
      <c r="AN58" s="8"/>
      <c r="AO58" s="8"/>
      <c r="AP58" s="8"/>
      <c r="AQ58" s="8"/>
    </row>
    <row r="59" spans="1:43" ht="12.75">
      <c r="A59" s="14"/>
      <c r="B59" s="3"/>
      <c r="C59" s="15" t="str">
        <f>Tracking!C67</f>
        <v>Hobbies</v>
      </c>
      <c r="D59" s="15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2">
        <f t="shared" si="10"/>
        <v>0</v>
      </c>
      <c r="AK59" s="8"/>
      <c r="AL59" s="8"/>
      <c r="AM59" s="8"/>
      <c r="AN59" s="8"/>
      <c r="AO59" s="8"/>
      <c r="AP59" s="8"/>
      <c r="AQ59" s="8"/>
    </row>
    <row r="60" spans="1:43" ht="12.75">
      <c r="A60" s="14"/>
      <c r="B60" s="3"/>
      <c r="C60" s="15" t="str">
        <f>Tracking!C68</f>
        <v>Travel/ Vacation</v>
      </c>
      <c r="D60" s="15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>
        <f t="shared" si="10"/>
        <v>0</v>
      </c>
      <c r="AK60" s="8"/>
      <c r="AL60" s="8"/>
      <c r="AM60" s="8"/>
      <c r="AN60" s="8"/>
      <c r="AO60" s="8"/>
      <c r="AP60" s="8"/>
      <c r="AQ60" s="8"/>
    </row>
    <row r="61" spans="1:43" ht="12.75">
      <c r="A61" s="14"/>
      <c r="B61" s="3"/>
      <c r="C61" s="15" t="str">
        <f>Tracking!C69</f>
        <v>Other</v>
      </c>
      <c r="D61" s="15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2">
        <f t="shared" si="10"/>
        <v>0</v>
      </c>
      <c r="AK61" s="8"/>
      <c r="AL61" s="8"/>
      <c r="AM61" s="8"/>
      <c r="AN61" s="8"/>
      <c r="AO61" s="8"/>
      <c r="AP61" s="8"/>
      <c r="AQ61" s="8"/>
    </row>
    <row r="62" spans="1:43" ht="12.75">
      <c r="A62" s="14"/>
      <c r="B62" s="3"/>
      <c r="C62" s="15" t="str">
        <f>Tracking!C70</f>
        <v>Other</v>
      </c>
      <c r="D62" s="15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2">
        <f t="shared" si="10"/>
        <v>0</v>
      </c>
      <c r="AK62" s="8"/>
      <c r="AL62" s="8"/>
      <c r="AM62" s="8"/>
      <c r="AN62" s="8"/>
      <c r="AO62" s="8"/>
      <c r="AP62" s="8"/>
      <c r="AQ62" s="8"/>
    </row>
    <row r="63" spans="1:43" ht="12.75">
      <c r="A63" s="14"/>
      <c r="B63" s="3"/>
      <c r="C63" s="15"/>
      <c r="D63" s="15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4"/>
      <c r="AK63" s="8"/>
      <c r="AL63" s="8"/>
      <c r="AM63" s="8"/>
      <c r="AN63" s="8"/>
      <c r="AO63" s="8"/>
      <c r="AP63" s="8"/>
      <c r="AQ63" s="8"/>
    </row>
    <row r="64" spans="1:43" ht="12.75">
      <c r="A64" s="14"/>
      <c r="B64" s="3" t="str">
        <f>Comparison!B72</f>
        <v>Miscellaneous</v>
      </c>
      <c r="C64" s="15"/>
      <c r="D64" s="15"/>
      <c r="E64" s="175">
        <f aca="true" t="shared" si="11" ref="E64:AJ64">SUM(E65:E76)</f>
        <v>0</v>
      </c>
      <c r="F64" s="175">
        <f t="shared" si="11"/>
        <v>0</v>
      </c>
      <c r="G64" s="175">
        <f t="shared" si="11"/>
        <v>0</v>
      </c>
      <c r="H64" s="175">
        <f t="shared" si="11"/>
        <v>0</v>
      </c>
      <c r="I64" s="175">
        <f t="shared" si="11"/>
        <v>0</v>
      </c>
      <c r="J64" s="175">
        <f t="shared" si="11"/>
        <v>0</v>
      </c>
      <c r="K64" s="175">
        <f t="shared" si="11"/>
        <v>0</v>
      </c>
      <c r="L64" s="175">
        <f t="shared" si="11"/>
        <v>0</v>
      </c>
      <c r="M64" s="175">
        <f t="shared" si="11"/>
        <v>0</v>
      </c>
      <c r="N64" s="175">
        <f t="shared" si="11"/>
        <v>0</v>
      </c>
      <c r="O64" s="175">
        <f t="shared" si="11"/>
        <v>0</v>
      </c>
      <c r="P64" s="175">
        <f t="shared" si="11"/>
        <v>0</v>
      </c>
      <c r="Q64" s="175">
        <f t="shared" si="11"/>
        <v>0</v>
      </c>
      <c r="R64" s="175">
        <f t="shared" si="11"/>
        <v>0</v>
      </c>
      <c r="S64" s="175">
        <f t="shared" si="11"/>
        <v>0</v>
      </c>
      <c r="T64" s="175">
        <f t="shared" si="11"/>
        <v>0</v>
      </c>
      <c r="U64" s="175">
        <f t="shared" si="11"/>
        <v>0</v>
      </c>
      <c r="V64" s="175">
        <f t="shared" si="11"/>
        <v>0</v>
      </c>
      <c r="W64" s="175">
        <f t="shared" si="11"/>
        <v>0</v>
      </c>
      <c r="X64" s="175">
        <f t="shared" si="11"/>
        <v>0</v>
      </c>
      <c r="Y64" s="175">
        <f t="shared" si="11"/>
        <v>0</v>
      </c>
      <c r="Z64" s="175">
        <f t="shared" si="11"/>
        <v>0</v>
      </c>
      <c r="AA64" s="175">
        <f t="shared" si="11"/>
        <v>0</v>
      </c>
      <c r="AB64" s="175">
        <f t="shared" si="11"/>
        <v>0</v>
      </c>
      <c r="AC64" s="175">
        <f t="shared" si="11"/>
        <v>0</v>
      </c>
      <c r="AD64" s="175">
        <f t="shared" si="11"/>
        <v>0</v>
      </c>
      <c r="AE64" s="175">
        <f t="shared" si="11"/>
        <v>0</v>
      </c>
      <c r="AF64" s="175">
        <f t="shared" si="11"/>
        <v>0</v>
      </c>
      <c r="AG64" s="175">
        <f t="shared" si="11"/>
        <v>0</v>
      </c>
      <c r="AH64" s="175">
        <f t="shared" si="11"/>
        <v>0</v>
      </c>
      <c r="AI64" s="175">
        <f t="shared" si="11"/>
        <v>0</v>
      </c>
      <c r="AJ64" s="176">
        <f t="shared" si="11"/>
        <v>0</v>
      </c>
      <c r="AK64" s="8"/>
      <c r="AL64" s="8"/>
      <c r="AM64" s="8"/>
      <c r="AN64" s="8"/>
      <c r="AO64" s="8"/>
      <c r="AP64" s="8"/>
      <c r="AQ64" s="8"/>
    </row>
    <row r="65" spans="1:43" ht="12.75">
      <c r="A65" s="14"/>
      <c r="B65" s="3"/>
      <c r="C65" s="15" t="str">
        <f>Tracking!C73</f>
        <v>Dry Cleaning</v>
      </c>
      <c r="D65" s="15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>
        <f aca="true" t="shared" si="12" ref="AJ65:AJ76">SUM(E65:AI65)</f>
        <v>0</v>
      </c>
      <c r="AK65" s="8"/>
      <c r="AL65" s="8"/>
      <c r="AM65" s="8"/>
      <c r="AN65" s="8"/>
      <c r="AO65" s="8"/>
      <c r="AP65" s="8"/>
      <c r="AQ65" s="8"/>
    </row>
    <row r="66" spans="1:43" ht="12.75">
      <c r="A66" s="14"/>
      <c r="B66" s="3"/>
      <c r="C66" s="15" t="str">
        <f>Tracking!C74</f>
        <v>New Clothes</v>
      </c>
      <c r="D66" s="15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2">
        <f t="shared" si="12"/>
        <v>0</v>
      </c>
      <c r="AK66" s="8"/>
      <c r="AL66" s="8"/>
      <c r="AM66" s="8"/>
      <c r="AN66" s="8"/>
      <c r="AO66" s="8"/>
      <c r="AP66" s="8"/>
      <c r="AQ66" s="8"/>
    </row>
    <row r="67" spans="1:43" ht="12.75">
      <c r="A67" s="14"/>
      <c r="B67" s="3"/>
      <c r="C67" s="15" t="str">
        <f>Tracking!C75</f>
        <v>Donations</v>
      </c>
      <c r="D67" s="15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>
        <f t="shared" si="12"/>
        <v>0</v>
      </c>
      <c r="AK67" s="8"/>
      <c r="AL67" s="8"/>
      <c r="AM67" s="8"/>
      <c r="AN67" s="8"/>
      <c r="AO67" s="8"/>
      <c r="AP67" s="8"/>
      <c r="AQ67" s="8"/>
    </row>
    <row r="68" spans="1:43" ht="12.75">
      <c r="A68" s="14"/>
      <c r="B68" s="3"/>
      <c r="C68" s="15" t="str">
        <f>Tracking!C76</f>
        <v>Child Care</v>
      </c>
      <c r="D68" s="15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2">
        <f t="shared" si="12"/>
        <v>0</v>
      </c>
      <c r="AK68" s="8"/>
      <c r="AL68" s="8"/>
      <c r="AM68" s="8"/>
      <c r="AN68" s="8"/>
      <c r="AO68" s="8"/>
      <c r="AP68" s="8"/>
      <c r="AQ68" s="8"/>
    </row>
    <row r="69" spans="1:43" ht="12.75">
      <c r="A69" s="14"/>
      <c r="B69" s="3"/>
      <c r="C69" s="15" t="str">
        <f>Tracking!C77</f>
        <v>Tuition</v>
      </c>
      <c r="D69" s="15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>
        <f t="shared" si="12"/>
        <v>0</v>
      </c>
      <c r="AK69" s="8"/>
      <c r="AL69" s="8"/>
      <c r="AM69" s="8"/>
      <c r="AN69" s="8"/>
      <c r="AO69" s="8"/>
      <c r="AP69" s="8"/>
      <c r="AQ69" s="8"/>
    </row>
    <row r="70" spans="1:43" ht="12.75">
      <c r="A70" s="14"/>
      <c r="B70" s="3"/>
      <c r="C70" s="15" t="str">
        <f>Tracking!C78</f>
        <v>College Loans</v>
      </c>
      <c r="D70" s="15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>
        <f t="shared" si="12"/>
        <v>0</v>
      </c>
      <c r="AK70" s="8"/>
      <c r="AL70" s="8"/>
      <c r="AM70" s="8"/>
      <c r="AN70" s="8"/>
      <c r="AO70" s="8"/>
      <c r="AP70" s="8"/>
      <c r="AQ70" s="8"/>
    </row>
    <row r="71" spans="1:43" ht="12.75">
      <c r="A71" s="14"/>
      <c r="B71" s="3"/>
      <c r="C71" s="15" t="str">
        <f>Tracking!C79</f>
        <v>Pocket Money</v>
      </c>
      <c r="D71" s="15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>
        <f t="shared" si="12"/>
        <v>0</v>
      </c>
      <c r="AK71" s="8"/>
      <c r="AL71" s="8"/>
      <c r="AM71" s="8"/>
      <c r="AN71" s="8"/>
      <c r="AO71" s="8"/>
      <c r="AP71" s="8"/>
      <c r="AQ71" s="8"/>
    </row>
    <row r="72" spans="1:43" ht="12.75">
      <c r="A72" s="14"/>
      <c r="B72" s="3"/>
      <c r="C72" s="15" t="str">
        <f>Tracking!C80</f>
        <v>Gifts</v>
      </c>
      <c r="D72" s="15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2">
        <f t="shared" si="12"/>
        <v>0</v>
      </c>
      <c r="AK72" s="8"/>
      <c r="AL72" s="8"/>
      <c r="AM72" s="8"/>
      <c r="AN72" s="8"/>
      <c r="AO72" s="8"/>
      <c r="AP72" s="8"/>
      <c r="AQ72" s="8"/>
    </row>
    <row r="73" spans="1:43" ht="12.75">
      <c r="A73" s="14"/>
      <c r="B73" s="3"/>
      <c r="C73" s="15" t="str">
        <f>Tracking!C81</f>
        <v>Credit Card</v>
      </c>
      <c r="D73" s="15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2">
        <f t="shared" si="12"/>
        <v>0</v>
      </c>
      <c r="AK73" s="8"/>
      <c r="AL73" s="8"/>
      <c r="AM73" s="8"/>
      <c r="AN73" s="8"/>
      <c r="AO73" s="8"/>
      <c r="AP73" s="8"/>
      <c r="AQ73" s="8"/>
    </row>
    <row r="74" spans="1:43" ht="12.75">
      <c r="A74" s="14"/>
      <c r="B74" s="3"/>
      <c r="C74" s="15" t="str">
        <f>Tracking!C82</f>
        <v>Other</v>
      </c>
      <c r="D74" s="15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2">
        <f t="shared" si="12"/>
        <v>0</v>
      </c>
      <c r="AK74" s="8"/>
      <c r="AL74" s="8"/>
      <c r="AM74" s="8"/>
      <c r="AN74" s="8"/>
      <c r="AO74" s="8"/>
      <c r="AP74" s="8"/>
      <c r="AQ74" s="8"/>
    </row>
    <row r="75" spans="1:43" ht="12.75">
      <c r="A75" s="14"/>
      <c r="B75" s="3"/>
      <c r="C75" s="15" t="str">
        <f>Tracking!C83</f>
        <v>Other</v>
      </c>
      <c r="D75" s="15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2">
        <f t="shared" si="12"/>
        <v>0</v>
      </c>
      <c r="AK75" s="8"/>
      <c r="AL75" s="8"/>
      <c r="AM75" s="8"/>
      <c r="AN75" s="8"/>
      <c r="AO75" s="8"/>
      <c r="AP75" s="8"/>
      <c r="AQ75" s="8"/>
    </row>
    <row r="76" spans="1:43" ht="12.75">
      <c r="A76" s="14"/>
      <c r="B76" s="3"/>
      <c r="C76" s="15" t="str">
        <f>Tracking!C84</f>
        <v>Other</v>
      </c>
      <c r="D76" s="15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2">
        <f t="shared" si="12"/>
        <v>0</v>
      </c>
      <c r="AK76" s="8"/>
      <c r="AL76" s="8"/>
      <c r="AM76" s="8"/>
      <c r="AN76" s="8"/>
      <c r="AO76" s="8"/>
      <c r="AP76" s="8"/>
      <c r="AQ76" s="8"/>
    </row>
    <row r="77" spans="1:43" ht="12.75">
      <c r="A77" s="14"/>
      <c r="B77" s="4"/>
      <c r="C77" s="17"/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8"/>
      <c r="AK77" s="8"/>
      <c r="AL77" s="8"/>
      <c r="AM77" s="8"/>
      <c r="AN77" s="8"/>
      <c r="AO77" s="8"/>
      <c r="AP77" s="8"/>
      <c r="AQ77" s="8"/>
    </row>
    <row r="78" spans="1:43" ht="12.75">
      <c r="A78" s="14"/>
      <c r="B78" s="14"/>
      <c r="C78" s="14"/>
      <c r="D78" s="3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8"/>
      <c r="AO78" s="8"/>
      <c r="AP78" s="8"/>
      <c r="AQ78" s="8"/>
    </row>
    <row r="79" spans="1:43" ht="12.75">
      <c r="A79" s="14"/>
      <c r="B79" s="14"/>
      <c r="C79" s="14"/>
      <c r="D79" s="3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8"/>
      <c r="AO79" s="8"/>
      <c r="AP79" s="8"/>
      <c r="AQ79" s="8"/>
    </row>
    <row r="80" spans="1:43" ht="12.75">
      <c r="A80" s="14"/>
      <c r="B80" s="14"/>
      <c r="C80" s="14"/>
      <c r="D80" s="3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8"/>
      <c r="AO80" s="8"/>
      <c r="AP80" s="8"/>
      <c r="AQ80" s="8"/>
    </row>
    <row r="81" spans="1:43" ht="12.75">
      <c r="A81" s="14"/>
      <c r="B81" s="14"/>
      <c r="C81" s="14"/>
      <c r="D81" s="3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8"/>
      <c r="AO81" s="8"/>
      <c r="AP81" s="8"/>
      <c r="AQ81" s="8"/>
    </row>
    <row r="82" spans="1:43" ht="12.75">
      <c r="A82" s="14"/>
      <c r="B82" s="14"/>
      <c r="C82" s="14"/>
      <c r="D82" s="3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8"/>
      <c r="AO82" s="8"/>
      <c r="AP82" s="8"/>
      <c r="AQ82" s="8"/>
    </row>
    <row r="83" spans="1:43" ht="12.75">
      <c r="A83" s="14"/>
      <c r="B83" s="14"/>
      <c r="C83" s="14"/>
      <c r="D83" s="3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8"/>
      <c r="AO83" s="8"/>
      <c r="AP83" s="8"/>
      <c r="AQ83" s="8"/>
    </row>
    <row r="84" spans="1:43" ht="12.75">
      <c r="A84" s="14"/>
      <c r="B84" s="14"/>
      <c r="C84" s="14"/>
      <c r="D84" s="3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8"/>
      <c r="AO84" s="8"/>
      <c r="AP84" s="8"/>
      <c r="AQ84" s="8"/>
    </row>
    <row r="85" spans="1:43" ht="12.75">
      <c r="A85" s="14"/>
      <c r="B85" s="14"/>
      <c r="C85" s="14"/>
      <c r="D85" s="3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8"/>
      <c r="AO85" s="8"/>
      <c r="AP85" s="8"/>
      <c r="AQ85" s="8"/>
    </row>
    <row r="86" spans="1:43" ht="12.75">
      <c r="A86" s="14"/>
      <c r="B86" s="14"/>
      <c r="C86" s="14"/>
      <c r="D86" s="3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8"/>
      <c r="AO86" s="8"/>
      <c r="AP86" s="8"/>
      <c r="AQ86" s="8"/>
    </row>
    <row r="87" spans="1:43" ht="12.75">
      <c r="A87" s="14"/>
      <c r="B87" s="14"/>
      <c r="C87" s="14"/>
      <c r="D87" s="3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8"/>
      <c r="AO87" s="8"/>
      <c r="AP87" s="8"/>
      <c r="AQ87" s="8"/>
    </row>
    <row r="88" spans="1:43" ht="12.75">
      <c r="A88" s="14"/>
      <c r="B88" s="14"/>
      <c r="C88" s="14"/>
      <c r="D88" s="3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8"/>
      <c r="AO88" s="8"/>
      <c r="AP88" s="8"/>
      <c r="AQ88" s="8"/>
    </row>
    <row r="89" spans="1:43" ht="12.75">
      <c r="A89" s="14"/>
      <c r="B89" s="14"/>
      <c r="C89" s="14"/>
      <c r="D89" s="3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8"/>
      <c r="AO89" s="8"/>
      <c r="AP89" s="8"/>
      <c r="AQ89" s="8"/>
    </row>
    <row r="90" spans="1:43" ht="12.75">
      <c r="A90" s="14"/>
      <c r="B90" s="14"/>
      <c r="C90" s="14"/>
      <c r="D90" s="3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8"/>
      <c r="AO90" s="8"/>
      <c r="AP90" s="8"/>
      <c r="AQ90" s="8"/>
    </row>
    <row r="91" spans="1:43" ht="12.75">
      <c r="A91" s="14"/>
      <c r="B91" s="14"/>
      <c r="C91" s="14"/>
      <c r="D91" s="3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8"/>
      <c r="AO91" s="8"/>
      <c r="AP91" s="8"/>
      <c r="AQ91" s="8"/>
    </row>
    <row r="92" spans="1:43" ht="12.75">
      <c r="A92" s="14"/>
      <c r="B92" s="14"/>
      <c r="C92" s="14"/>
      <c r="D92" s="3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8"/>
      <c r="AO92" s="8"/>
      <c r="AP92" s="8"/>
      <c r="AQ92" s="8"/>
    </row>
    <row r="93" spans="1:43" ht="12.75">
      <c r="A93" s="14"/>
      <c r="B93" s="8"/>
      <c r="C93" s="8"/>
      <c r="D93" s="2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12.75">
      <c r="A94" s="21"/>
      <c r="B94" s="8"/>
      <c r="C94" s="8"/>
      <c r="D94" s="2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12.75">
      <c r="A95" s="21"/>
      <c r="B95" s="8"/>
      <c r="C95" s="8"/>
      <c r="D95" s="2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12.75">
      <c r="A96" s="8"/>
      <c r="B96" s="8"/>
      <c r="C96" s="8"/>
      <c r="D96" s="2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ht="12.75">
      <c r="D97" s="34"/>
    </row>
    <row r="98" ht="12.75">
      <c r="D98" s="34"/>
    </row>
    <row r="99" ht="12.75">
      <c r="D99" s="34"/>
    </row>
  </sheetData>
  <sheetProtection password="9C9F" sheet="1" scenarios="1" formatCells="0" formatColumns="0" formatRows="0"/>
  <conditionalFormatting sqref="AB18:AC18">
    <cfRule type="expression" priority="1" dxfId="0" stopIfTrue="1">
      <formula>AB18&lt;0</formula>
    </cfRule>
  </conditionalFormatting>
  <printOptions/>
  <pageMargins left="0.45" right="0.52" top="0.51" bottom="0.53" header="0.5" footer="0.5"/>
  <pageSetup fitToHeight="1" fitToWidth="1" horizontalDpi="600" verticalDpi="600" orientation="landscape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8"/>
    <pageSetUpPr fitToPage="1"/>
  </sheetPr>
  <dimension ref="A1:AQ99"/>
  <sheetViews>
    <sheetView showGridLines="0" showRowColHeaders="0" workbookViewId="0" topLeftCell="A1">
      <selection activeCell="D9" sqref="D9"/>
    </sheetView>
  </sheetViews>
  <sheetFormatPr defaultColWidth="9.140625" defaultRowHeight="12.75"/>
  <cols>
    <col min="1" max="1" width="3.28125" style="9" customWidth="1"/>
    <col min="2" max="2" width="2.00390625" style="9" customWidth="1"/>
    <col min="3" max="3" width="22.421875" style="9" customWidth="1"/>
    <col min="4" max="4" width="1.7109375" style="9" customWidth="1"/>
    <col min="5" max="35" width="7.421875" style="9" customWidth="1"/>
    <col min="36" max="16384" width="9.140625" style="9" customWidth="1"/>
  </cols>
  <sheetData>
    <row r="1" spans="1:43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3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2.75">
      <c r="A4" s="8"/>
      <c r="B4" s="8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27.75" customHeight="1">
      <c r="A5" s="8"/>
      <c r="B5" s="10"/>
      <c r="C5" s="2"/>
      <c r="D5" s="8"/>
      <c r="E5" s="25"/>
      <c r="F5" s="26"/>
      <c r="G5" s="50" t="s">
        <v>206</v>
      </c>
      <c r="H5" s="8"/>
      <c r="I5" s="8"/>
      <c r="J5" s="27"/>
      <c r="K5" s="28"/>
      <c r="L5" s="28"/>
      <c r="M5" s="2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13.5" customHeight="1">
      <c r="A6" s="8"/>
      <c r="B6" s="8"/>
      <c r="C6" s="8"/>
      <c r="D6" s="8"/>
      <c r="E6" s="8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7.5" customHeight="1">
      <c r="A7" s="14"/>
      <c r="B7" s="19"/>
      <c r="C7" s="20"/>
      <c r="D7" s="8"/>
      <c r="E7" s="20"/>
      <c r="F7" s="20"/>
      <c r="G7" s="2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22.5" customHeight="1">
      <c r="A8" s="14"/>
      <c r="B8" s="5"/>
      <c r="C8" s="12"/>
      <c r="D8" s="12"/>
      <c r="E8" s="6" t="s">
        <v>110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 t="s">
        <v>116</v>
      </c>
      <c r="L8" s="6" t="s">
        <v>117</v>
      </c>
      <c r="M8" s="6" t="s">
        <v>118</v>
      </c>
      <c r="N8" s="6" t="s">
        <v>119</v>
      </c>
      <c r="O8" s="6" t="s">
        <v>120</v>
      </c>
      <c r="P8" s="6" t="s">
        <v>121</v>
      </c>
      <c r="Q8" s="6" t="s">
        <v>122</v>
      </c>
      <c r="R8" s="6" t="s">
        <v>123</v>
      </c>
      <c r="S8" s="6" t="s">
        <v>124</v>
      </c>
      <c r="T8" s="6" t="s">
        <v>125</v>
      </c>
      <c r="U8" s="6" t="s">
        <v>126</v>
      </c>
      <c r="V8" s="6" t="s">
        <v>127</v>
      </c>
      <c r="W8" s="6" t="s">
        <v>128</v>
      </c>
      <c r="X8" s="6" t="s">
        <v>129</v>
      </c>
      <c r="Y8" s="6" t="s">
        <v>130</v>
      </c>
      <c r="Z8" s="6" t="s">
        <v>131</v>
      </c>
      <c r="AA8" s="6" t="s">
        <v>132</v>
      </c>
      <c r="AB8" s="6" t="s">
        <v>133</v>
      </c>
      <c r="AC8" s="6" t="s">
        <v>134</v>
      </c>
      <c r="AD8" s="6" t="s">
        <v>135</v>
      </c>
      <c r="AE8" s="6" t="s">
        <v>136</v>
      </c>
      <c r="AF8" s="6" t="s">
        <v>137</v>
      </c>
      <c r="AG8" s="6" t="s">
        <v>138</v>
      </c>
      <c r="AH8" s="6" t="s">
        <v>139</v>
      </c>
      <c r="AI8" s="6" t="s">
        <v>140</v>
      </c>
      <c r="AJ8" s="7" t="s">
        <v>100</v>
      </c>
      <c r="AK8" s="8"/>
      <c r="AL8" s="8"/>
      <c r="AM8" s="8"/>
      <c r="AN8" s="8"/>
      <c r="AO8" s="8"/>
      <c r="AP8" s="8"/>
      <c r="AQ8" s="8"/>
    </row>
    <row r="9" spans="1:43" ht="14.25" customHeight="1">
      <c r="A9" s="14"/>
      <c r="B9" s="13" t="s">
        <v>141</v>
      </c>
      <c r="C9" s="31"/>
      <c r="D9" s="32"/>
      <c r="E9" s="167">
        <f aca="true" t="shared" si="0" ref="E9:AJ9">E10+E20+E32+E43+E52+E64</f>
        <v>0</v>
      </c>
      <c r="F9" s="167">
        <f t="shared" si="0"/>
        <v>0</v>
      </c>
      <c r="G9" s="167">
        <f t="shared" si="0"/>
        <v>0</v>
      </c>
      <c r="H9" s="167">
        <f t="shared" si="0"/>
        <v>0</v>
      </c>
      <c r="I9" s="167">
        <f t="shared" si="0"/>
        <v>0</v>
      </c>
      <c r="J9" s="167">
        <f t="shared" si="0"/>
        <v>0</v>
      </c>
      <c r="K9" s="167">
        <f t="shared" si="0"/>
        <v>0</v>
      </c>
      <c r="L9" s="167">
        <f t="shared" si="0"/>
        <v>0</v>
      </c>
      <c r="M9" s="167">
        <f t="shared" si="0"/>
        <v>0</v>
      </c>
      <c r="N9" s="167">
        <f t="shared" si="0"/>
        <v>0</v>
      </c>
      <c r="O9" s="167">
        <f t="shared" si="0"/>
        <v>0</v>
      </c>
      <c r="P9" s="167">
        <f t="shared" si="0"/>
        <v>0</v>
      </c>
      <c r="Q9" s="167">
        <f t="shared" si="0"/>
        <v>0</v>
      </c>
      <c r="R9" s="167">
        <f t="shared" si="0"/>
        <v>0</v>
      </c>
      <c r="S9" s="167">
        <f t="shared" si="0"/>
        <v>0</v>
      </c>
      <c r="T9" s="167">
        <f t="shared" si="0"/>
        <v>0</v>
      </c>
      <c r="U9" s="167">
        <f t="shared" si="0"/>
        <v>0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  <c r="AH9" s="167">
        <f t="shared" si="0"/>
        <v>0</v>
      </c>
      <c r="AI9" s="167">
        <f t="shared" si="0"/>
        <v>0</v>
      </c>
      <c r="AJ9" s="168">
        <f t="shared" si="0"/>
        <v>0</v>
      </c>
      <c r="AK9" s="8"/>
      <c r="AL9" s="8"/>
      <c r="AM9" s="8"/>
      <c r="AN9" s="8"/>
      <c r="AO9" s="8"/>
      <c r="AP9" s="8"/>
      <c r="AQ9" s="8"/>
    </row>
    <row r="10" spans="1:43" ht="17.25" customHeight="1">
      <c r="A10" s="14"/>
      <c r="B10" s="3" t="str">
        <f>Comparison!B18</f>
        <v>Transportation</v>
      </c>
      <c r="C10" s="15"/>
      <c r="D10" s="15"/>
      <c r="E10" s="169">
        <f aca="true" t="shared" si="1" ref="E10:AJ10">SUM(E11:E18)</f>
        <v>0</v>
      </c>
      <c r="F10" s="169">
        <f t="shared" si="1"/>
        <v>0</v>
      </c>
      <c r="G10" s="169">
        <f t="shared" si="1"/>
        <v>0</v>
      </c>
      <c r="H10" s="169">
        <f t="shared" si="1"/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  <c r="L10" s="169">
        <f t="shared" si="1"/>
        <v>0</v>
      </c>
      <c r="M10" s="169">
        <f t="shared" si="1"/>
        <v>0</v>
      </c>
      <c r="N10" s="169">
        <f t="shared" si="1"/>
        <v>0</v>
      </c>
      <c r="O10" s="169">
        <f t="shared" si="1"/>
        <v>0</v>
      </c>
      <c r="P10" s="169">
        <f t="shared" si="1"/>
        <v>0</v>
      </c>
      <c r="Q10" s="169">
        <f t="shared" si="1"/>
        <v>0</v>
      </c>
      <c r="R10" s="169">
        <f t="shared" si="1"/>
        <v>0</v>
      </c>
      <c r="S10" s="169">
        <f t="shared" si="1"/>
        <v>0</v>
      </c>
      <c r="T10" s="169">
        <f t="shared" si="1"/>
        <v>0</v>
      </c>
      <c r="U10" s="169">
        <f t="shared" si="1"/>
        <v>0</v>
      </c>
      <c r="V10" s="169">
        <f t="shared" si="1"/>
        <v>0</v>
      </c>
      <c r="W10" s="169">
        <f t="shared" si="1"/>
        <v>0</v>
      </c>
      <c r="X10" s="169">
        <f t="shared" si="1"/>
        <v>0</v>
      </c>
      <c r="Y10" s="169">
        <f t="shared" si="1"/>
        <v>0</v>
      </c>
      <c r="Z10" s="169">
        <f t="shared" si="1"/>
        <v>0</v>
      </c>
      <c r="AA10" s="169">
        <f t="shared" si="1"/>
        <v>0</v>
      </c>
      <c r="AB10" s="169">
        <f t="shared" si="1"/>
        <v>0</v>
      </c>
      <c r="AC10" s="169">
        <f t="shared" si="1"/>
        <v>0</v>
      </c>
      <c r="AD10" s="169">
        <f t="shared" si="1"/>
        <v>0</v>
      </c>
      <c r="AE10" s="169">
        <f t="shared" si="1"/>
        <v>0</v>
      </c>
      <c r="AF10" s="169">
        <f t="shared" si="1"/>
        <v>0</v>
      </c>
      <c r="AG10" s="169">
        <f t="shared" si="1"/>
        <v>0</v>
      </c>
      <c r="AH10" s="169">
        <f t="shared" si="1"/>
        <v>0</v>
      </c>
      <c r="AI10" s="169">
        <f t="shared" si="1"/>
        <v>0</v>
      </c>
      <c r="AJ10" s="170">
        <f t="shared" si="1"/>
        <v>0</v>
      </c>
      <c r="AK10" s="8"/>
      <c r="AL10" s="8"/>
      <c r="AM10" s="8"/>
      <c r="AN10" s="8"/>
      <c r="AO10" s="8"/>
      <c r="AP10" s="8"/>
      <c r="AQ10" s="8"/>
    </row>
    <row r="11" spans="1:43" ht="12.75">
      <c r="A11" s="14"/>
      <c r="B11" s="3"/>
      <c r="C11" s="15" t="str">
        <f>Tracking!C19</f>
        <v>Auto Loan/Lease</v>
      </c>
      <c r="D11" s="15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2">
        <f aca="true" t="shared" si="2" ref="AJ11:AJ18">SUM(E11:AI11)</f>
        <v>0</v>
      </c>
      <c r="AK11" s="8"/>
      <c r="AL11" s="8"/>
      <c r="AM11" s="8"/>
      <c r="AN11" s="8"/>
      <c r="AO11" s="8"/>
      <c r="AP11" s="8"/>
      <c r="AQ11" s="8"/>
    </row>
    <row r="12" spans="1:43" ht="12.75">
      <c r="A12" s="14"/>
      <c r="B12" s="3"/>
      <c r="C12" s="15" t="str">
        <f>Tracking!C20</f>
        <v>Insurance </v>
      </c>
      <c r="D12" s="15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2">
        <f t="shared" si="2"/>
        <v>0</v>
      </c>
      <c r="AK12" s="8"/>
      <c r="AL12" s="8"/>
      <c r="AM12" s="8"/>
      <c r="AN12" s="8"/>
      <c r="AO12" s="8"/>
      <c r="AP12" s="8"/>
      <c r="AQ12" s="8"/>
    </row>
    <row r="13" spans="1:43" ht="12.75">
      <c r="A13" s="14"/>
      <c r="B13" s="3"/>
      <c r="C13" s="15" t="str">
        <f>Tracking!C21</f>
        <v>Gas </v>
      </c>
      <c r="D13" s="15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2">
        <f t="shared" si="2"/>
        <v>0</v>
      </c>
      <c r="AK13" s="8"/>
      <c r="AL13" s="8"/>
      <c r="AM13" s="8"/>
      <c r="AN13" s="8"/>
      <c r="AO13" s="8"/>
      <c r="AP13" s="8"/>
      <c r="AQ13" s="8"/>
    </row>
    <row r="14" spans="1:43" ht="12.75">
      <c r="A14" s="14"/>
      <c r="B14" s="3"/>
      <c r="C14" s="15" t="str">
        <f>Tracking!C22</f>
        <v>Maintenance </v>
      </c>
      <c r="D14" s="15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2">
        <f t="shared" si="2"/>
        <v>0</v>
      </c>
      <c r="AK14" s="8"/>
      <c r="AL14" s="8"/>
      <c r="AM14" s="8"/>
      <c r="AN14" s="8"/>
      <c r="AO14" s="8"/>
      <c r="AP14" s="8"/>
      <c r="AQ14" s="8"/>
    </row>
    <row r="15" spans="1:43" ht="12.75">
      <c r="A15" s="14"/>
      <c r="B15" s="3"/>
      <c r="C15" s="15" t="str">
        <f>Tracking!C23</f>
        <v>Registration/Inspection</v>
      </c>
      <c r="D15" s="15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2">
        <f t="shared" si="2"/>
        <v>0</v>
      </c>
      <c r="AK15" s="8"/>
      <c r="AL15" s="8"/>
      <c r="AM15" s="8"/>
      <c r="AN15" s="8"/>
      <c r="AO15" s="8"/>
      <c r="AP15" s="8"/>
      <c r="AQ15" s="8"/>
    </row>
    <row r="16" spans="1:43" ht="12.75">
      <c r="A16" s="14"/>
      <c r="B16" s="3"/>
      <c r="C16" s="15" t="str">
        <f>Tracking!C24</f>
        <v>Bus/ Train</v>
      </c>
      <c r="D16" s="15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2">
        <f t="shared" si="2"/>
        <v>0</v>
      </c>
      <c r="AK16" s="8"/>
      <c r="AL16" s="8"/>
      <c r="AM16" s="8"/>
      <c r="AN16" s="8"/>
      <c r="AO16" s="8"/>
      <c r="AP16" s="8"/>
      <c r="AQ16" s="8"/>
    </row>
    <row r="17" spans="1:43" ht="12.75">
      <c r="A17" s="14"/>
      <c r="B17" s="3"/>
      <c r="C17" s="15" t="str">
        <f>Tracking!C25</f>
        <v>Other</v>
      </c>
      <c r="D17" s="15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2">
        <f t="shared" si="2"/>
        <v>0</v>
      </c>
      <c r="AK17" s="8"/>
      <c r="AL17" s="8"/>
      <c r="AM17" s="8"/>
      <c r="AN17" s="8"/>
      <c r="AO17" s="8"/>
      <c r="AP17" s="8"/>
      <c r="AQ17" s="8"/>
    </row>
    <row r="18" spans="1:43" ht="12.75">
      <c r="A18" s="14"/>
      <c r="B18" s="3"/>
      <c r="C18" s="15" t="str">
        <f>Tracking!C26</f>
        <v>Other</v>
      </c>
      <c r="D18" s="15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>
        <f t="shared" si="2"/>
        <v>0</v>
      </c>
      <c r="AK18" s="8"/>
      <c r="AL18" s="8"/>
      <c r="AM18" s="8"/>
      <c r="AN18" s="8"/>
      <c r="AO18" s="8"/>
      <c r="AP18" s="8"/>
      <c r="AQ18" s="8"/>
    </row>
    <row r="19" spans="1:43" ht="12.75">
      <c r="A19" s="14"/>
      <c r="B19" s="3"/>
      <c r="C19" s="15"/>
      <c r="D19" s="15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4"/>
      <c r="AK19" s="8"/>
      <c r="AL19" s="8"/>
      <c r="AM19" s="8"/>
      <c r="AN19" s="8"/>
      <c r="AO19" s="8"/>
      <c r="AP19" s="8"/>
      <c r="AQ19" s="8"/>
    </row>
    <row r="20" spans="1:43" ht="12.75">
      <c r="A20" s="14"/>
      <c r="B20" s="3" t="str">
        <f>Comparison!B28</f>
        <v>Home</v>
      </c>
      <c r="C20" s="15"/>
      <c r="D20" s="15"/>
      <c r="E20" s="175">
        <f aca="true" t="shared" si="3" ref="E20:AJ20">SUM(E21:E30)</f>
        <v>0</v>
      </c>
      <c r="F20" s="175">
        <f t="shared" si="3"/>
        <v>0</v>
      </c>
      <c r="G20" s="175">
        <f t="shared" si="3"/>
        <v>0</v>
      </c>
      <c r="H20" s="175">
        <f t="shared" si="3"/>
        <v>0</v>
      </c>
      <c r="I20" s="175">
        <f t="shared" si="3"/>
        <v>0</v>
      </c>
      <c r="J20" s="175">
        <f t="shared" si="3"/>
        <v>0</v>
      </c>
      <c r="K20" s="175">
        <f t="shared" si="3"/>
        <v>0</v>
      </c>
      <c r="L20" s="175">
        <f t="shared" si="3"/>
        <v>0</v>
      </c>
      <c r="M20" s="175">
        <f t="shared" si="3"/>
        <v>0</v>
      </c>
      <c r="N20" s="175">
        <f t="shared" si="3"/>
        <v>0</v>
      </c>
      <c r="O20" s="175">
        <f t="shared" si="3"/>
        <v>0</v>
      </c>
      <c r="P20" s="175">
        <f t="shared" si="3"/>
        <v>0</v>
      </c>
      <c r="Q20" s="175">
        <f t="shared" si="3"/>
        <v>0</v>
      </c>
      <c r="R20" s="175">
        <f t="shared" si="3"/>
        <v>0</v>
      </c>
      <c r="S20" s="175">
        <f t="shared" si="3"/>
        <v>0</v>
      </c>
      <c r="T20" s="175">
        <f t="shared" si="3"/>
        <v>0</v>
      </c>
      <c r="U20" s="175">
        <f t="shared" si="3"/>
        <v>0</v>
      </c>
      <c r="V20" s="175">
        <f t="shared" si="3"/>
        <v>0</v>
      </c>
      <c r="W20" s="175">
        <f t="shared" si="3"/>
        <v>0</v>
      </c>
      <c r="X20" s="175">
        <f t="shared" si="3"/>
        <v>0</v>
      </c>
      <c r="Y20" s="175">
        <f t="shared" si="3"/>
        <v>0</v>
      </c>
      <c r="Z20" s="175">
        <f t="shared" si="3"/>
        <v>0</v>
      </c>
      <c r="AA20" s="175">
        <f t="shared" si="3"/>
        <v>0</v>
      </c>
      <c r="AB20" s="175">
        <f t="shared" si="3"/>
        <v>0</v>
      </c>
      <c r="AC20" s="175">
        <f t="shared" si="3"/>
        <v>0</v>
      </c>
      <c r="AD20" s="175">
        <f t="shared" si="3"/>
        <v>0</v>
      </c>
      <c r="AE20" s="175">
        <f t="shared" si="3"/>
        <v>0</v>
      </c>
      <c r="AF20" s="175">
        <f t="shared" si="3"/>
        <v>0</v>
      </c>
      <c r="AG20" s="175">
        <f t="shared" si="3"/>
        <v>0</v>
      </c>
      <c r="AH20" s="175">
        <f t="shared" si="3"/>
        <v>0</v>
      </c>
      <c r="AI20" s="175">
        <f t="shared" si="3"/>
        <v>0</v>
      </c>
      <c r="AJ20" s="176">
        <f t="shared" si="3"/>
        <v>0</v>
      </c>
      <c r="AK20" s="8"/>
      <c r="AL20" s="8"/>
      <c r="AM20" s="8"/>
      <c r="AN20" s="8"/>
      <c r="AO20" s="8"/>
      <c r="AP20" s="8"/>
      <c r="AQ20" s="8"/>
    </row>
    <row r="21" spans="1:43" ht="12.75">
      <c r="A21" s="14"/>
      <c r="B21" s="3"/>
      <c r="C21" s="15" t="str">
        <f>Tracking!C29</f>
        <v>Mortgage</v>
      </c>
      <c r="D21" s="15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>
        <f aca="true" t="shared" si="4" ref="AJ21:AJ30">SUM(E21:AI21)</f>
        <v>0</v>
      </c>
      <c r="AK21" s="8"/>
      <c r="AL21" s="8"/>
      <c r="AM21" s="8"/>
      <c r="AN21" s="8"/>
      <c r="AO21" s="8"/>
      <c r="AP21" s="8"/>
      <c r="AQ21" s="8"/>
    </row>
    <row r="22" spans="1:43" ht="12.75">
      <c r="A22" s="14"/>
      <c r="B22" s="3"/>
      <c r="C22" s="15" t="str">
        <f>Tracking!C30</f>
        <v>Rent</v>
      </c>
      <c r="D22" s="15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2">
        <f t="shared" si="4"/>
        <v>0</v>
      </c>
      <c r="AK22" s="8"/>
      <c r="AL22" s="8"/>
      <c r="AM22" s="8"/>
      <c r="AN22" s="8"/>
      <c r="AO22" s="8"/>
      <c r="AP22" s="8"/>
      <c r="AQ22" s="8"/>
    </row>
    <row r="23" spans="1:43" ht="12.75">
      <c r="A23" s="14"/>
      <c r="B23" s="3"/>
      <c r="C23" s="15" t="str">
        <f>Tracking!C31</f>
        <v>Maintenance</v>
      </c>
      <c r="D23" s="15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2">
        <f t="shared" si="4"/>
        <v>0</v>
      </c>
      <c r="AK23" s="8"/>
      <c r="AL23" s="8"/>
      <c r="AM23" s="8"/>
      <c r="AN23" s="8"/>
      <c r="AO23" s="8"/>
      <c r="AP23" s="8"/>
      <c r="AQ23" s="8"/>
    </row>
    <row r="24" spans="1:43" ht="12.75">
      <c r="A24" s="14"/>
      <c r="B24" s="3"/>
      <c r="C24" s="15" t="str">
        <f>Tracking!C32</f>
        <v>Insurance</v>
      </c>
      <c r="D24" s="15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2">
        <f t="shared" si="4"/>
        <v>0</v>
      </c>
      <c r="AK24" s="8"/>
      <c r="AL24" s="8"/>
      <c r="AM24" s="8"/>
      <c r="AN24" s="8"/>
      <c r="AO24" s="8"/>
      <c r="AP24" s="8"/>
      <c r="AQ24" s="8"/>
    </row>
    <row r="25" spans="1:43" ht="12.75">
      <c r="A25" s="14"/>
      <c r="B25" s="3"/>
      <c r="C25" s="15" t="str">
        <f>Tracking!C33</f>
        <v>Furniture</v>
      </c>
      <c r="D25" s="15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2">
        <f t="shared" si="4"/>
        <v>0</v>
      </c>
      <c r="AK25" s="8"/>
      <c r="AL25" s="8"/>
      <c r="AM25" s="8"/>
      <c r="AN25" s="8"/>
      <c r="AO25" s="8"/>
      <c r="AP25" s="8"/>
      <c r="AQ25" s="8"/>
    </row>
    <row r="26" spans="1:43" ht="12.75">
      <c r="A26" s="14"/>
      <c r="B26" s="3"/>
      <c r="C26" s="15" t="str">
        <f>Tracking!C34</f>
        <v>Household Supplies</v>
      </c>
      <c r="D26" s="15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2">
        <f t="shared" si="4"/>
        <v>0</v>
      </c>
      <c r="AK26" s="8"/>
      <c r="AL26" s="8"/>
      <c r="AM26" s="8"/>
      <c r="AN26" s="8"/>
      <c r="AO26" s="8"/>
      <c r="AP26" s="8"/>
      <c r="AQ26" s="8"/>
    </row>
    <row r="27" spans="1:43" ht="12.75">
      <c r="A27" s="14"/>
      <c r="B27" s="3"/>
      <c r="C27" s="15" t="str">
        <f>Tracking!C35</f>
        <v>Groceries</v>
      </c>
      <c r="D27" s="15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2">
        <f t="shared" si="4"/>
        <v>0</v>
      </c>
      <c r="AK27" s="8"/>
      <c r="AL27" s="8"/>
      <c r="AM27" s="8"/>
      <c r="AN27" s="8"/>
      <c r="AO27" s="8"/>
      <c r="AP27" s="8"/>
      <c r="AQ27" s="8"/>
    </row>
    <row r="28" spans="1:43" ht="12.75">
      <c r="A28" s="14"/>
      <c r="B28" s="3"/>
      <c r="C28" s="15" t="str">
        <f>Tracking!C36</f>
        <v>Real Estate Tax</v>
      </c>
      <c r="D28" s="15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2">
        <f t="shared" si="4"/>
        <v>0</v>
      </c>
      <c r="AK28" s="8"/>
      <c r="AL28" s="8"/>
      <c r="AM28" s="8"/>
      <c r="AN28" s="8"/>
      <c r="AO28" s="8"/>
      <c r="AP28" s="8"/>
      <c r="AQ28" s="8"/>
    </row>
    <row r="29" spans="1:43" ht="12.75">
      <c r="A29" s="14"/>
      <c r="B29" s="3"/>
      <c r="C29" s="15" t="str">
        <f>Tracking!C37</f>
        <v>Other</v>
      </c>
      <c r="D29" s="15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2">
        <f t="shared" si="4"/>
        <v>0</v>
      </c>
      <c r="AK29" s="8"/>
      <c r="AL29" s="8"/>
      <c r="AM29" s="8"/>
      <c r="AN29" s="8"/>
      <c r="AO29" s="8"/>
      <c r="AP29" s="8"/>
      <c r="AQ29" s="8"/>
    </row>
    <row r="30" spans="1:43" ht="12.75">
      <c r="A30" s="14"/>
      <c r="B30" s="3"/>
      <c r="C30" s="15" t="str">
        <f>Tracking!C38</f>
        <v>Other</v>
      </c>
      <c r="D30" s="15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2">
        <f t="shared" si="4"/>
        <v>0</v>
      </c>
      <c r="AK30" s="8"/>
      <c r="AL30" s="8"/>
      <c r="AM30" s="8"/>
      <c r="AN30" s="8"/>
      <c r="AO30" s="8"/>
      <c r="AP30" s="8"/>
      <c r="AQ30" s="8"/>
    </row>
    <row r="31" spans="1:43" ht="12.75">
      <c r="A31" s="14"/>
      <c r="B31" s="3"/>
      <c r="C31" s="15"/>
      <c r="D31" s="15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4"/>
      <c r="AK31" s="8"/>
      <c r="AL31" s="8"/>
      <c r="AM31" s="8"/>
      <c r="AN31" s="8"/>
      <c r="AO31" s="8"/>
      <c r="AP31" s="8"/>
      <c r="AQ31" s="8"/>
    </row>
    <row r="32" spans="1:43" ht="12.75">
      <c r="A32" s="14"/>
      <c r="B32" s="3" t="str">
        <f>Comparison!B40</f>
        <v>Utilities</v>
      </c>
      <c r="C32" s="15"/>
      <c r="D32" s="15"/>
      <c r="E32" s="175">
        <f aca="true" t="shared" si="5" ref="E32:AJ32">SUM(E33:E41)</f>
        <v>0</v>
      </c>
      <c r="F32" s="175">
        <f t="shared" si="5"/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175">
        <f t="shared" si="5"/>
        <v>0</v>
      </c>
      <c r="T32" s="175">
        <f t="shared" si="5"/>
        <v>0</v>
      </c>
      <c r="U32" s="175">
        <f t="shared" si="5"/>
        <v>0</v>
      </c>
      <c r="V32" s="175">
        <f t="shared" si="5"/>
        <v>0</v>
      </c>
      <c r="W32" s="175">
        <f t="shared" si="5"/>
        <v>0</v>
      </c>
      <c r="X32" s="175">
        <f t="shared" si="5"/>
        <v>0</v>
      </c>
      <c r="Y32" s="175">
        <f t="shared" si="5"/>
        <v>0</v>
      </c>
      <c r="Z32" s="175">
        <f t="shared" si="5"/>
        <v>0</v>
      </c>
      <c r="AA32" s="175">
        <f t="shared" si="5"/>
        <v>0</v>
      </c>
      <c r="AB32" s="175">
        <f t="shared" si="5"/>
        <v>0</v>
      </c>
      <c r="AC32" s="175">
        <f t="shared" si="5"/>
        <v>0</v>
      </c>
      <c r="AD32" s="175">
        <f t="shared" si="5"/>
        <v>0</v>
      </c>
      <c r="AE32" s="175">
        <f t="shared" si="5"/>
        <v>0</v>
      </c>
      <c r="AF32" s="175">
        <f t="shared" si="5"/>
        <v>0</v>
      </c>
      <c r="AG32" s="175">
        <f t="shared" si="5"/>
        <v>0</v>
      </c>
      <c r="AH32" s="175">
        <f t="shared" si="5"/>
        <v>0</v>
      </c>
      <c r="AI32" s="175">
        <f t="shared" si="5"/>
        <v>0</v>
      </c>
      <c r="AJ32" s="176">
        <f t="shared" si="5"/>
        <v>0</v>
      </c>
      <c r="AK32" s="8"/>
      <c r="AL32" s="8"/>
      <c r="AM32" s="8"/>
      <c r="AN32" s="8"/>
      <c r="AO32" s="8"/>
      <c r="AP32" s="8"/>
      <c r="AQ32" s="8"/>
    </row>
    <row r="33" spans="1:43" ht="12.75">
      <c r="A33" s="14"/>
      <c r="B33" s="3"/>
      <c r="C33" s="15" t="str">
        <f>Tracking!C41</f>
        <v>Phone - Home</v>
      </c>
      <c r="D33" s="15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2">
        <f aca="true" t="shared" si="6" ref="AJ33:AJ41">SUM(E33:AI33)</f>
        <v>0</v>
      </c>
      <c r="AK33" s="8"/>
      <c r="AL33" s="8"/>
      <c r="AM33" s="8"/>
      <c r="AN33" s="8"/>
      <c r="AO33" s="8"/>
      <c r="AP33" s="8"/>
      <c r="AQ33" s="8"/>
    </row>
    <row r="34" spans="1:43" ht="12.75">
      <c r="A34" s="14"/>
      <c r="B34" s="3"/>
      <c r="C34" s="15" t="str">
        <f>Tracking!C42</f>
        <v>Phone - Cell</v>
      </c>
      <c r="D34" s="15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>
        <f t="shared" si="6"/>
        <v>0</v>
      </c>
      <c r="AK34" s="8"/>
      <c r="AL34" s="8"/>
      <c r="AM34" s="8"/>
      <c r="AN34" s="8"/>
      <c r="AO34" s="8"/>
      <c r="AP34" s="8"/>
      <c r="AQ34" s="8"/>
    </row>
    <row r="35" spans="1:43" ht="12.75">
      <c r="A35" s="14"/>
      <c r="B35" s="3"/>
      <c r="C35" s="15" t="str">
        <f>Tracking!C43</f>
        <v>Cable</v>
      </c>
      <c r="D35" s="15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2">
        <f t="shared" si="6"/>
        <v>0</v>
      </c>
      <c r="AK35" s="8"/>
      <c r="AL35" s="8"/>
      <c r="AM35" s="8"/>
      <c r="AN35" s="8"/>
      <c r="AO35" s="8"/>
      <c r="AP35" s="8"/>
      <c r="AQ35" s="8"/>
    </row>
    <row r="36" spans="1:43" ht="12.75">
      <c r="A36" s="14"/>
      <c r="B36" s="3"/>
      <c r="C36" s="15" t="str">
        <f>Tracking!C44</f>
        <v>Gas</v>
      </c>
      <c r="D36" s="15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2">
        <f t="shared" si="6"/>
        <v>0</v>
      </c>
      <c r="AK36" s="8"/>
      <c r="AL36" s="8"/>
      <c r="AM36" s="8"/>
      <c r="AN36" s="8"/>
      <c r="AO36" s="8"/>
      <c r="AP36" s="8"/>
      <c r="AQ36" s="8"/>
    </row>
    <row r="37" spans="1:43" ht="12.75">
      <c r="A37" s="14"/>
      <c r="B37" s="3"/>
      <c r="C37" s="15" t="str">
        <f>Tracking!C45</f>
        <v>Water</v>
      </c>
      <c r="D37" s="15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>
        <f t="shared" si="6"/>
        <v>0</v>
      </c>
      <c r="AK37" s="8"/>
      <c r="AL37" s="8"/>
      <c r="AM37" s="8"/>
      <c r="AN37" s="8"/>
      <c r="AO37" s="8"/>
      <c r="AP37" s="8"/>
      <c r="AQ37" s="8"/>
    </row>
    <row r="38" spans="1:43" ht="12.75">
      <c r="A38" s="14"/>
      <c r="B38" s="3"/>
      <c r="C38" s="15" t="str">
        <f>Tracking!C46</f>
        <v>Electricity</v>
      </c>
      <c r="D38" s="15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>
        <f t="shared" si="6"/>
        <v>0</v>
      </c>
      <c r="AK38" s="8"/>
      <c r="AL38" s="8"/>
      <c r="AM38" s="8"/>
      <c r="AN38" s="8"/>
      <c r="AO38" s="8"/>
      <c r="AP38" s="8"/>
      <c r="AQ38" s="8"/>
    </row>
    <row r="39" spans="1:43" ht="12.75">
      <c r="A39" s="14"/>
      <c r="B39" s="3"/>
      <c r="C39" s="15" t="str">
        <f>Tracking!C47</f>
        <v>Internet</v>
      </c>
      <c r="D39" s="15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>
        <f t="shared" si="6"/>
        <v>0</v>
      </c>
      <c r="AK39" s="8"/>
      <c r="AL39" s="8"/>
      <c r="AM39" s="8"/>
      <c r="AN39" s="8"/>
      <c r="AO39" s="8"/>
      <c r="AP39" s="8"/>
      <c r="AQ39" s="8"/>
    </row>
    <row r="40" spans="1:43" ht="12.75">
      <c r="A40" s="14"/>
      <c r="B40" s="3"/>
      <c r="C40" s="15" t="str">
        <f>Tracking!C48</f>
        <v>Other</v>
      </c>
      <c r="D40" s="15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>
        <f t="shared" si="6"/>
        <v>0</v>
      </c>
      <c r="AK40" s="8"/>
      <c r="AL40" s="8"/>
      <c r="AM40" s="8"/>
      <c r="AN40" s="8"/>
      <c r="AO40" s="8"/>
      <c r="AP40" s="8"/>
      <c r="AQ40" s="8"/>
    </row>
    <row r="41" spans="1:43" ht="12.75">
      <c r="A41" s="14"/>
      <c r="B41" s="3"/>
      <c r="C41" s="15" t="str">
        <f>Tracking!C49</f>
        <v>Other</v>
      </c>
      <c r="D41" s="15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>
        <f t="shared" si="6"/>
        <v>0</v>
      </c>
      <c r="AK41" s="8"/>
      <c r="AL41" s="8"/>
      <c r="AM41" s="8"/>
      <c r="AN41" s="8"/>
      <c r="AO41" s="8"/>
      <c r="AP41" s="8"/>
      <c r="AQ41" s="8"/>
    </row>
    <row r="42" spans="1:43" ht="12.75">
      <c r="A42" s="14"/>
      <c r="B42" s="3"/>
      <c r="C42" s="15"/>
      <c r="D42" s="15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8"/>
      <c r="AL42" s="8"/>
      <c r="AM42" s="8"/>
      <c r="AN42" s="8"/>
      <c r="AO42" s="8"/>
      <c r="AP42" s="8"/>
      <c r="AQ42" s="8"/>
    </row>
    <row r="43" spans="1:43" ht="12.75">
      <c r="A43" s="14"/>
      <c r="B43" s="3" t="str">
        <f>Comparison!B51</f>
        <v>Health</v>
      </c>
      <c r="C43" s="15"/>
      <c r="D43" s="15"/>
      <c r="E43" s="175">
        <f aca="true" t="shared" si="7" ref="E43:AJ43">SUM(E44:E50)</f>
        <v>0</v>
      </c>
      <c r="F43" s="175">
        <f t="shared" si="7"/>
        <v>0</v>
      </c>
      <c r="G43" s="175">
        <f t="shared" si="7"/>
        <v>0</v>
      </c>
      <c r="H43" s="175">
        <f t="shared" si="7"/>
        <v>0</v>
      </c>
      <c r="I43" s="175">
        <f t="shared" si="7"/>
        <v>0</v>
      </c>
      <c r="J43" s="175">
        <f t="shared" si="7"/>
        <v>0</v>
      </c>
      <c r="K43" s="175">
        <f t="shared" si="7"/>
        <v>0</v>
      </c>
      <c r="L43" s="175">
        <f t="shared" si="7"/>
        <v>0</v>
      </c>
      <c r="M43" s="175">
        <f t="shared" si="7"/>
        <v>0</v>
      </c>
      <c r="N43" s="175">
        <f t="shared" si="7"/>
        <v>0</v>
      </c>
      <c r="O43" s="175">
        <f t="shared" si="7"/>
        <v>0</v>
      </c>
      <c r="P43" s="175">
        <f t="shared" si="7"/>
        <v>0</v>
      </c>
      <c r="Q43" s="175">
        <f t="shared" si="7"/>
        <v>0</v>
      </c>
      <c r="R43" s="175">
        <f t="shared" si="7"/>
        <v>0</v>
      </c>
      <c r="S43" s="175">
        <f t="shared" si="7"/>
        <v>0</v>
      </c>
      <c r="T43" s="175">
        <f t="shared" si="7"/>
        <v>0</v>
      </c>
      <c r="U43" s="175">
        <f t="shared" si="7"/>
        <v>0</v>
      </c>
      <c r="V43" s="175">
        <f t="shared" si="7"/>
        <v>0</v>
      </c>
      <c r="W43" s="175">
        <f t="shared" si="7"/>
        <v>0</v>
      </c>
      <c r="X43" s="175">
        <f t="shared" si="7"/>
        <v>0</v>
      </c>
      <c r="Y43" s="175">
        <f t="shared" si="7"/>
        <v>0</v>
      </c>
      <c r="Z43" s="175">
        <f t="shared" si="7"/>
        <v>0</v>
      </c>
      <c r="AA43" s="175">
        <f t="shared" si="7"/>
        <v>0</v>
      </c>
      <c r="AB43" s="175">
        <f t="shared" si="7"/>
        <v>0</v>
      </c>
      <c r="AC43" s="175">
        <f t="shared" si="7"/>
        <v>0</v>
      </c>
      <c r="AD43" s="175">
        <f t="shared" si="7"/>
        <v>0</v>
      </c>
      <c r="AE43" s="175">
        <f t="shared" si="7"/>
        <v>0</v>
      </c>
      <c r="AF43" s="175">
        <f t="shared" si="7"/>
        <v>0</v>
      </c>
      <c r="AG43" s="175">
        <f t="shared" si="7"/>
        <v>0</v>
      </c>
      <c r="AH43" s="175">
        <f t="shared" si="7"/>
        <v>0</v>
      </c>
      <c r="AI43" s="175">
        <f t="shared" si="7"/>
        <v>0</v>
      </c>
      <c r="AJ43" s="176">
        <f t="shared" si="7"/>
        <v>0</v>
      </c>
      <c r="AK43" s="8"/>
      <c r="AL43" s="8"/>
      <c r="AM43" s="8"/>
      <c r="AN43" s="8"/>
      <c r="AO43" s="8"/>
      <c r="AP43" s="8"/>
      <c r="AQ43" s="8"/>
    </row>
    <row r="44" spans="1:43" ht="12.75">
      <c r="A44" s="14"/>
      <c r="B44" s="3"/>
      <c r="C44" s="15" t="str">
        <f>Tracking!C52</f>
        <v>Dental</v>
      </c>
      <c r="D44" s="15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>
        <f aca="true" t="shared" si="8" ref="AJ44:AJ50">SUM(E44:AI44)</f>
        <v>0</v>
      </c>
      <c r="AK44" s="8"/>
      <c r="AL44" s="8"/>
      <c r="AM44" s="8"/>
      <c r="AN44" s="8"/>
      <c r="AO44" s="8"/>
      <c r="AP44" s="8"/>
      <c r="AQ44" s="8"/>
    </row>
    <row r="45" spans="1:43" ht="12.75">
      <c r="A45" s="14"/>
      <c r="B45" s="3"/>
      <c r="C45" s="15" t="str">
        <f>Tracking!C53</f>
        <v>Medical</v>
      </c>
      <c r="D45" s="15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>
        <f t="shared" si="8"/>
        <v>0</v>
      </c>
      <c r="AK45" s="8"/>
      <c r="AL45" s="8"/>
      <c r="AM45" s="8"/>
      <c r="AN45" s="8"/>
      <c r="AO45" s="8"/>
      <c r="AP45" s="8"/>
      <c r="AQ45" s="8"/>
    </row>
    <row r="46" spans="1:43" ht="12.75">
      <c r="A46" s="14"/>
      <c r="B46" s="3"/>
      <c r="C46" s="15" t="str">
        <f>Tracking!C54</f>
        <v>Medication</v>
      </c>
      <c r="D46" s="15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>
        <f t="shared" si="8"/>
        <v>0</v>
      </c>
      <c r="AK46" s="8"/>
      <c r="AL46" s="8"/>
      <c r="AM46" s="8"/>
      <c r="AN46" s="8"/>
      <c r="AO46" s="8"/>
      <c r="AP46" s="8"/>
      <c r="AQ46" s="8"/>
    </row>
    <row r="47" spans="1:43" ht="12.75">
      <c r="A47" s="14"/>
      <c r="B47" s="3"/>
      <c r="C47" s="15" t="str">
        <f>Tracking!C55</f>
        <v>Vision/contacts</v>
      </c>
      <c r="D47" s="15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>
        <f t="shared" si="8"/>
        <v>0</v>
      </c>
      <c r="AK47" s="8"/>
      <c r="AL47" s="8"/>
      <c r="AM47" s="8"/>
      <c r="AN47" s="8"/>
      <c r="AO47" s="8"/>
      <c r="AP47" s="8"/>
      <c r="AQ47" s="8"/>
    </row>
    <row r="48" spans="1:43" ht="12.75">
      <c r="A48" s="14"/>
      <c r="B48" s="3"/>
      <c r="C48" s="15" t="str">
        <f>Tracking!C56</f>
        <v>Life Insurance</v>
      </c>
      <c r="D48" s="15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>
        <f t="shared" si="8"/>
        <v>0</v>
      </c>
      <c r="AK48" s="8"/>
      <c r="AL48" s="8"/>
      <c r="AM48" s="8"/>
      <c r="AN48" s="8"/>
      <c r="AO48" s="8"/>
      <c r="AP48" s="8"/>
      <c r="AQ48" s="8"/>
    </row>
    <row r="49" spans="1:43" ht="12.75">
      <c r="A49" s="14"/>
      <c r="B49" s="3"/>
      <c r="C49" s="15" t="str">
        <f>Tracking!C57</f>
        <v>Other</v>
      </c>
      <c r="D49" s="15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2">
        <f t="shared" si="8"/>
        <v>0</v>
      </c>
      <c r="AK49" s="8"/>
      <c r="AL49" s="8"/>
      <c r="AM49" s="8"/>
      <c r="AN49" s="8"/>
      <c r="AO49" s="8"/>
      <c r="AP49" s="8"/>
      <c r="AQ49" s="8"/>
    </row>
    <row r="50" spans="1:43" ht="12.75">
      <c r="A50" s="14"/>
      <c r="B50" s="3"/>
      <c r="C50" s="15" t="str">
        <f>Tracking!C58</f>
        <v>Other</v>
      </c>
      <c r="D50" s="15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>
        <f t="shared" si="8"/>
        <v>0</v>
      </c>
      <c r="AK50" s="8"/>
      <c r="AL50" s="8"/>
      <c r="AM50" s="8"/>
      <c r="AN50" s="8"/>
      <c r="AO50" s="8"/>
      <c r="AP50" s="8"/>
      <c r="AQ50" s="8"/>
    </row>
    <row r="51" spans="1:43" ht="12.75">
      <c r="A51" s="14"/>
      <c r="B51" s="3"/>
      <c r="C51" s="15"/>
      <c r="D51" s="15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2"/>
      <c r="AK51" s="8"/>
      <c r="AL51" s="8"/>
      <c r="AM51" s="8"/>
      <c r="AN51" s="8"/>
      <c r="AO51" s="8"/>
      <c r="AP51" s="8"/>
      <c r="AQ51" s="8"/>
    </row>
    <row r="52" spans="1:43" ht="12.75">
      <c r="A52" s="14"/>
      <c r="B52" s="3" t="str">
        <f>Comparison!B60</f>
        <v>Entertainment</v>
      </c>
      <c r="C52" s="15"/>
      <c r="D52" s="15"/>
      <c r="E52" s="175">
        <f aca="true" t="shared" si="9" ref="E52:AJ52">SUM(E53:E62)</f>
        <v>0</v>
      </c>
      <c r="F52" s="175">
        <f t="shared" si="9"/>
        <v>0</v>
      </c>
      <c r="G52" s="175">
        <f t="shared" si="9"/>
        <v>0</v>
      </c>
      <c r="H52" s="175">
        <f t="shared" si="9"/>
        <v>0</v>
      </c>
      <c r="I52" s="175">
        <f t="shared" si="9"/>
        <v>0</v>
      </c>
      <c r="J52" s="175">
        <f t="shared" si="9"/>
        <v>0</v>
      </c>
      <c r="K52" s="175">
        <f t="shared" si="9"/>
        <v>0</v>
      </c>
      <c r="L52" s="175">
        <f t="shared" si="9"/>
        <v>0</v>
      </c>
      <c r="M52" s="175">
        <f t="shared" si="9"/>
        <v>0</v>
      </c>
      <c r="N52" s="175">
        <f t="shared" si="9"/>
        <v>0</v>
      </c>
      <c r="O52" s="175">
        <f t="shared" si="9"/>
        <v>0</v>
      </c>
      <c r="P52" s="175">
        <f t="shared" si="9"/>
        <v>0</v>
      </c>
      <c r="Q52" s="175">
        <f t="shared" si="9"/>
        <v>0</v>
      </c>
      <c r="R52" s="175">
        <f t="shared" si="9"/>
        <v>0</v>
      </c>
      <c r="S52" s="175">
        <f t="shared" si="9"/>
        <v>0</v>
      </c>
      <c r="T52" s="175">
        <f t="shared" si="9"/>
        <v>0</v>
      </c>
      <c r="U52" s="175">
        <f t="shared" si="9"/>
        <v>0</v>
      </c>
      <c r="V52" s="175">
        <f t="shared" si="9"/>
        <v>0</v>
      </c>
      <c r="W52" s="175">
        <f t="shared" si="9"/>
        <v>0</v>
      </c>
      <c r="X52" s="175">
        <f t="shared" si="9"/>
        <v>0</v>
      </c>
      <c r="Y52" s="175">
        <f t="shared" si="9"/>
        <v>0</v>
      </c>
      <c r="Z52" s="175">
        <f t="shared" si="9"/>
        <v>0</v>
      </c>
      <c r="AA52" s="175">
        <f t="shared" si="9"/>
        <v>0</v>
      </c>
      <c r="AB52" s="175">
        <f t="shared" si="9"/>
        <v>0</v>
      </c>
      <c r="AC52" s="175">
        <f t="shared" si="9"/>
        <v>0</v>
      </c>
      <c r="AD52" s="175">
        <f t="shared" si="9"/>
        <v>0</v>
      </c>
      <c r="AE52" s="175">
        <f t="shared" si="9"/>
        <v>0</v>
      </c>
      <c r="AF52" s="175">
        <f t="shared" si="9"/>
        <v>0</v>
      </c>
      <c r="AG52" s="175">
        <f t="shared" si="9"/>
        <v>0</v>
      </c>
      <c r="AH52" s="175">
        <f t="shared" si="9"/>
        <v>0</v>
      </c>
      <c r="AI52" s="175">
        <f t="shared" si="9"/>
        <v>0</v>
      </c>
      <c r="AJ52" s="176">
        <f t="shared" si="9"/>
        <v>0</v>
      </c>
      <c r="AK52" s="8"/>
      <c r="AL52" s="8"/>
      <c r="AM52" s="8"/>
      <c r="AN52" s="8"/>
      <c r="AO52" s="8"/>
      <c r="AP52" s="8"/>
      <c r="AQ52" s="8"/>
    </row>
    <row r="53" spans="1:43" ht="12.75">
      <c r="A53" s="14"/>
      <c r="B53" s="3"/>
      <c r="C53" s="15" t="str">
        <f>Tracking!C61</f>
        <v>Memberships</v>
      </c>
      <c r="D53" s="15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>
        <f aca="true" t="shared" si="10" ref="AJ53:AJ62">SUM(E53:AI53)</f>
        <v>0</v>
      </c>
      <c r="AK53" s="8"/>
      <c r="AL53" s="8"/>
      <c r="AM53" s="8"/>
      <c r="AN53" s="8"/>
      <c r="AO53" s="8"/>
      <c r="AP53" s="8"/>
      <c r="AQ53" s="8"/>
    </row>
    <row r="54" spans="1:43" ht="12.75">
      <c r="A54" s="14"/>
      <c r="B54" s="3"/>
      <c r="C54" s="15" t="str">
        <f>Tracking!C62</f>
        <v>Dining out</v>
      </c>
      <c r="D54" s="15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2">
        <f t="shared" si="10"/>
        <v>0</v>
      </c>
      <c r="AK54" s="8"/>
      <c r="AL54" s="8"/>
      <c r="AM54" s="8"/>
      <c r="AN54" s="8"/>
      <c r="AO54" s="8"/>
      <c r="AP54" s="8"/>
      <c r="AQ54" s="8"/>
    </row>
    <row r="55" spans="1:43" ht="12.75">
      <c r="A55" s="14"/>
      <c r="B55" s="3"/>
      <c r="C55" s="15" t="str">
        <f>Tracking!C63</f>
        <v>Events</v>
      </c>
      <c r="D55" s="15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2">
        <f t="shared" si="10"/>
        <v>0</v>
      </c>
      <c r="AK55" s="8"/>
      <c r="AL55" s="8"/>
      <c r="AM55" s="8"/>
      <c r="AN55" s="8"/>
      <c r="AO55" s="8"/>
      <c r="AP55" s="8"/>
      <c r="AQ55" s="8"/>
    </row>
    <row r="56" spans="1:43" ht="12.75">
      <c r="A56" s="14"/>
      <c r="B56" s="3"/>
      <c r="C56" s="15" t="str">
        <f>Tracking!C64</f>
        <v>Subscriptions</v>
      </c>
      <c r="D56" s="15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2">
        <f t="shared" si="10"/>
        <v>0</v>
      </c>
      <c r="AK56" s="8"/>
      <c r="AL56" s="8"/>
      <c r="AM56" s="8"/>
      <c r="AN56" s="8"/>
      <c r="AO56" s="8"/>
      <c r="AP56" s="8"/>
      <c r="AQ56" s="8"/>
    </row>
    <row r="57" spans="1:43" ht="12.75">
      <c r="A57" s="14"/>
      <c r="B57" s="3"/>
      <c r="C57" s="15" t="str">
        <f>Tracking!C65</f>
        <v>Movies</v>
      </c>
      <c r="D57" s="15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2">
        <f t="shared" si="10"/>
        <v>0</v>
      </c>
      <c r="AK57" s="8"/>
      <c r="AL57" s="8"/>
      <c r="AM57" s="8"/>
      <c r="AN57" s="8"/>
      <c r="AO57" s="8"/>
      <c r="AP57" s="8"/>
      <c r="AQ57" s="8"/>
    </row>
    <row r="58" spans="1:43" ht="12.75">
      <c r="A58" s="14"/>
      <c r="B58" s="3"/>
      <c r="C58" s="15" t="str">
        <f>Tracking!C66</f>
        <v>Music</v>
      </c>
      <c r="D58" s="15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>
        <f t="shared" si="10"/>
        <v>0</v>
      </c>
      <c r="AK58" s="8"/>
      <c r="AL58" s="8"/>
      <c r="AM58" s="8"/>
      <c r="AN58" s="8"/>
      <c r="AO58" s="8"/>
      <c r="AP58" s="8"/>
      <c r="AQ58" s="8"/>
    </row>
    <row r="59" spans="1:43" ht="12.75">
      <c r="A59" s="14"/>
      <c r="B59" s="3"/>
      <c r="C59" s="15" t="str">
        <f>Tracking!C67</f>
        <v>Hobbies</v>
      </c>
      <c r="D59" s="15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2">
        <f t="shared" si="10"/>
        <v>0</v>
      </c>
      <c r="AK59" s="8"/>
      <c r="AL59" s="8"/>
      <c r="AM59" s="8"/>
      <c r="AN59" s="8"/>
      <c r="AO59" s="8"/>
      <c r="AP59" s="8"/>
      <c r="AQ59" s="8"/>
    </row>
    <row r="60" spans="1:43" ht="12.75">
      <c r="A60" s="14"/>
      <c r="B60" s="3"/>
      <c r="C60" s="15" t="str">
        <f>Tracking!C68</f>
        <v>Travel/ Vacation</v>
      </c>
      <c r="D60" s="15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>
        <f t="shared" si="10"/>
        <v>0</v>
      </c>
      <c r="AK60" s="8"/>
      <c r="AL60" s="8"/>
      <c r="AM60" s="8"/>
      <c r="AN60" s="8"/>
      <c r="AO60" s="8"/>
      <c r="AP60" s="8"/>
      <c r="AQ60" s="8"/>
    </row>
    <row r="61" spans="1:43" ht="12.75">
      <c r="A61" s="14"/>
      <c r="B61" s="3"/>
      <c r="C61" s="15" t="str">
        <f>Tracking!C69</f>
        <v>Other</v>
      </c>
      <c r="D61" s="15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2">
        <f t="shared" si="10"/>
        <v>0</v>
      </c>
      <c r="AK61" s="8"/>
      <c r="AL61" s="8"/>
      <c r="AM61" s="8"/>
      <c r="AN61" s="8"/>
      <c r="AO61" s="8"/>
      <c r="AP61" s="8"/>
      <c r="AQ61" s="8"/>
    </row>
    <row r="62" spans="1:43" ht="12.75">
      <c r="A62" s="14"/>
      <c r="B62" s="3"/>
      <c r="C62" s="15" t="str">
        <f>Tracking!C70</f>
        <v>Other</v>
      </c>
      <c r="D62" s="15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2">
        <f t="shared" si="10"/>
        <v>0</v>
      </c>
      <c r="AK62" s="8"/>
      <c r="AL62" s="8"/>
      <c r="AM62" s="8"/>
      <c r="AN62" s="8"/>
      <c r="AO62" s="8"/>
      <c r="AP62" s="8"/>
      <c r="AQ62" s="8"/>
    </row>
    <row r="63" spans="1:43" ht="12.75">
      <c r="A63" s="14"/>
      <c r="B63" s="3"/>
      <c r="C63" s="15"/>
      <c r="D63" s="15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4"/>
      <c r="AK63" s="8"/>
      <c r="AL63" s="8"/>
      <c r="AM63" s="8"/>
      <c r="AN63" s="8"/>
      <c r="AO63" s="8"/>
      <c r="AP63" s="8"/>
      <c r="AQ63" s="8"/>
    </row>
    <row r="64" spans="1:43" ht="12.75">
      <c r="A64" s="14"/>
      <c r="B64" s="3" t="str">
        <f>Comparison!B72</f>
        <v>Miscellaneous</v>
      </c>
      <c r="C64" s="15"/>
      <c r="D64" s="15"/>
      <c r="E64" s="175">
        <f aca="true" t="shared" si="11" ref="E64:AJ64">SUM(E65:E76)</f>
        <v>0</v>
      </c>
      <c r="F64" s="175">
        <f t="shared" si="11"/>
        <v>0</v>
      </c>
      <c r="G64" s="175">
        <f t="shared" si="11"/>
        <v>0</v>
      </c>
      <c r="H64" s="175">
        <f t="shared" si="11"/>
        <v>0</v>
      </c>
      <c r="I64" s="175">
        <f t="shared" si="11"/>
        <v>0</v>
      </c>
      <c r="J64" s="175">
        <f t="shared" si="11"/>
        <v>0</v>
      </c>
      <c r="K64" s="175">
        <f t="shared" si="11"/>
        <v>0</v>
      </c>
      <c r="L64" s="175">
        <f t="shared" si="11"/>
        <v>0</v>
      </c>
      <c r="M64" s="175">
        <f t="shared" si="11"/>
        <v>0</v>
      </c>
      <c r="N64" s="175">
        <f t="shared" si="11"/>
        <v>0</v>
      </c>
      <c r="O64" s="175">
        <f t="shared" si="11"/>
        <v>0</v>
      </c>
      <c r="P64" s="175">
        <f t="shared" si="11"/>
        <v>0</v>
      </c>
      <c r="Q64" s="175">
        <f t="shared" si="11"/>
        <v>0</v>
      </c>
      <c r="R64" s="175">
        <f t="shared" si="11"/>
        <v>0</v>
      </c>
      <c r="S64" s="175">
        <f t="shared" si="11"/>
        <v>0</v>
      </c>
      <c r="T64" s="175">
        <f t="shared" si="11"/>
        <v>0</v>
      </c>
      <c r="U64" s="175">
        <f t="shared" si="11"/>
        <v>0</v>
      </c>
      <c r="V64" s="175">
        <f t="shared" si="11"/>
        <v>0</v>
      </c>
      <c r="W64" s="175">
        <f t="shared" si="11"/>
        <v>0</v>
      </c>
      <c r="X64" s="175">
        <f t="shared" si="11"/>
        <v>0</v>
      </c>
      <c r="Y64" s="175">
        <f t="shared" si="11"/>
        <v>0</v>
      </c>
      <c r="Z64" s="175">
        <f t="shared" si="11"/>
        <v>0</v>
      </c>
      <c r="AA64" s="175">
        <f t="shared" si="11"/>
        <v>0</v>
      </c>
      <c r="AB64" s="175">
        <f t="shared" si="11"/>
        <v>0</v>
      </c>
      <c r="AC64" s="175">
        <f t="shared" si="11"/>
        <v>0</v>
      </c>
      <c r="AD64" s="175">
        <f t="shared" si="11"/>
        <v>0</v>
      </c>
      <c r="AE64" s="175">
        <f t="shared" si="11"/>
        <v>0</v>
      </c>
      <c r="AF64" s="175">
        <f t="shared" si="11"/>
        <v>0</v>
      </c>
      <c r="AG64" s="175">
        <f t="shared" si="11"/>
        <v>0</v>
      </c>
      <c r="AH64" s="175">
        <f t="shared" si="11"/>
        <v>0</v>
      </c>
      <c r="AI64" s="175">
        <f t="shared" si="11"/>
        <v>0</v>
      </c>
      <c r="AJ64" s="176">
        <f t="shared" si="11"/>
        <v>0</v>
      </c>
      <c r="AK64" s="8"/>
      <c r="AL64" s="8"/>
      <c r="AM64" s="8"/>
      <c r="AN64" s="8"/>
      <c r="AO64" s="8"/>
      <c r="AP64" s="8"/>
      <c r="AQ64" s="8"/>
    </row>
    <row r="65" spans="1:43" ht="12.75">
      <c r="A65" s="14"/>
      <c r="B65" s="3"/>
      <c r="C65" s="15" t="str">
        <f>Tracking!C73</f>
        <v>Dry Cleaning</v>
      </c>
      <c r="D65" s="15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>
        <f aca="true" t="shared" si="12" ref="AJ65:AJ76">SUM(E65:AI65)</f>
        <v>0</v>
      </c>
      <c r="AK65" s="8"/>
      <c r="AL65" s="8"/>
      <c r="AM65" s="8"/>
      <c r="AN65" s="8"/>
      <c r="AO65" s="8"/>
      <c r="AP65" s="8"/>
      <c r="AQ65" s="8"/>
    </row>
    <row r="66" spans="1:43" ht="12.75">
      <c r="A66" s="14"/>
      <c r="B66" s="3"/>
      <c r="C66" s="15" t="str">
        <f>Tracking!C74</f>
        <v>New Clothes</v>
      </c>
      <c r="D66" s="15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2">
        <f t="shared" si="12"/>
        <v>0</v>
      </c>
      <c r="AK66" s="8"/>
      <c r="AL66" s="8"/>
      <c r="AM66" s="8"/>
      <c r="AN66" s="8"/>
      <c r="AO66" s="8"/>
      <c r="AP66" s="8"/>
      <c r="AQ66" s="8"/>
    </row>
    <row r="67" spans="1:43" ht="12.75">
      <c r="A67" s="14"/>
      <c r="B67" s="3"/>
      <c r="C67" s="15" t="str">
        <f>Tracking!C75</f>
        <v>Donations</v>
      </c>
      <c r="D67" s="15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>
        <f t="shared" si="12"/>
        <v>0</v>
      </c>
      <c r="AK67" s="8"/>
      <c r="AL67" s="8"/>
      <c r="AM67" s="8"/>
      <c r="AN67" s="8"/>
      <c r="AO67" s="8"/>
      <c r="AP67" s="8"/>
      <c r="AQ67" s="8"/>
    </row>
    <row r="68" spans="1:43" ht="12.75">
      <c r="A68" s="14"/>
      <c r="B68" s="3"/>
      <c r="C68" s="15" t="str">
        <f>Tracking!C76</f>
        <v>Child Care</v>
      </c>
      <c r="D68" s="15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2">
        <f t="shared" si="12"/>
        <v>0</v>
      </c>
      <c r="AK68" s="8"/>
      <c r="AL68" s="8"/>
      <c r="AM68" s="8"/>
      <c r="AN68" s="8"/>
      <c r="AO68" s="8"/>
      <c r="AP68" s="8"/>
      <c r="AQ68" s="8"/>
    </row>
    <row r="69" spans="1:43" ht="12.75">
      <c r="A69" s="14"/>
      <c r="B69" s="3"/>
      <c r="C69" s="15" t="str">
        <f>Tracking!C77</f>
        <v>Tuition</v>
      </c>
      <c r="D69" s="15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>
        <f t="shared" si="12"/>
        <v>0</v>
      </c>
      <c r="AK69" s="8"/>
      <c r="AL69" s="8"/>
      <c r="AM69" s="8"/>
      <c r="AN69" s="8"/>
      <c r="AO69" s="8"/>
      <c r="AP69" s="8"/>
      <c r="AQ69" s="8"/>
    </row>
    <row r="70" spans="1:43" ht="12.75">
      <c r="A70" s="14"/>
      <c r="B70" s="3"/>
      <c r="C70" s="15" t="str">
        <f>Tracking!C78</f>
        <v>College Loans</v>
      </c>
      <c r="D70" s="15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>
        <f t="shared" si="12"/>
        <v>0</v>
      </c>
      <c r="AK70" s="8"/>
      <c r="AL70" s="8"/>
      <c r="AM70" s="8"/>
      <c r="AN70" s="8"/>
      <c r="AO70" s="8"/>
      <c r="AP70" s="8"/>
      <c r="AQ70" s="8"/>
    </row>
    <row r="71" spans="1:43" ht="12.75">
      <c r="A71" s="14"/>
      <c r="B71" s="3"/>
      <c r="C71" s="15" t="str">
        <f>Tracking!C79</f>
        <v>Pocket Money</v>
      </c>
      <c r="D71" s="15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>
        <f t="shared" si="12"/>
        <v>0</v>
      </c>
      <c r="AK71" s="8"/>
      <c r="AL71" s="8"/>
      <c r="AM71" s="8"/>
      <c r="AN71" s="8"/>
      <c r="AO71" s="8"/>
      <c r="AP71" s="8"/>
      <c r="AQ71" s="8"/>
    </row>
    <row r="72" spans="1:43" ht="12.75">
      <c r="A72" s="14"/>
      <c r="B72" s="3"/>
      <c r="C72" s="15" t="str">
        <f>Tracking!C80</f>
        <v>Gifts</v>
      </c>
      <c r="D72" s="15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2">
        <f t="shared" si="12"/>
        <v>0</v>
      </c>
      <c r="AK72" s="8"/>
      <c r="AL72" s="8"/>
      <c r="AM72" s="8"/>
      <c r="AN72" s="8"/>
      <c r="AO72" s="8"/>
      <c r="AP72" s="8"/>
      <c r="AQ72" s="8"/>
    </row>
    <row r="73" spans="1:43" ht="12.75">
      <c r="A73" s="14"/>
      <c r="B73" s="3"/>
      <c r="C73" s="15" t="str">
        <f>Tracking!C81</f>
        <v>Credit Card</v>
      </c>
      <c r="D73" s="15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2">
        <f t="shared" si="12"/>
        <v>0</v>
      </c>
      <c r="AK73" s="8"/>
      <c r="AL73" s="8"/>
      <c r="AM73" s="8"/>
      <c r="AN73" s="8"/>
      <c r="AO73" s="8"/>
      <c r="AP73" s="8"/>
      <c r="AQ73" s="8"/>
    </row>
    <row r="74" spans="1:43" ht="12.75">
      <c r="A74" s="14"/>
      <c r="B74" s="3"/>
      <c r="C74" s="15" t="str">
        <f>Tracking!C82</f>
        <v>Other</v>
      </c>
      <c r="D74" s="15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2">
        <f t="shared" si="12"/>
        <v>0</v>
      </c>
      <c r="AK74" s="8"/>
      <c r="AL74" s="8"/>
      <c r="AM74" s="8"/>
      <c r="AN74" s="8"/>
      <c r="AO74" s="8"/>
      <c r="AP74" s="8"/>
      <c r="AQ74" s="8"/>
    </row>
    <row r="75" spans="1:43" ht="12.75">
      <c r="A75" s="14"/>
      <c r="B75" s="3"/>
      <c r="C75" s="15" t="str">
        <f>Tracking!C83</f>
        <v>Other</v>
      </c>
      <c r="D75" s="15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2">
        <f t="shared" si="12"/>
        <v>0</v>
      </c>
      <c r="AK75" s="8"/>
      <c r="AL75" s="8"/>
      <c r="AM75" s="8"/>
      <c r="AN75" s="8"/>
      <c r="AO75" s="8"/>
      <c r="AP75" s="8"/>
      <c r="AQ75" s="8"/>
    </row>
    <row r="76" spans="1:43" ht="12.75">
      <c r="A76" s="14"/>
      <c r="B76" s="3"/>
      <c r="C76" s="15" t="str">
        <f>Tracking!C84</f>
        <v>Other</v>
      </c>
      <c r="D76" s="15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2">
        <f t="shared" si="12"/>
        <v>0</v>
      </c>
      <c r="AK76" s="8"/>
      <c r="AL76" s="8"/>
      <c r="AM76" s="8"/>
      <c r="AN76" s="8"/>
      <c r="AO76" s="8"/>
      <c r="AP76" s="8"/>
      <c r="AQ76" s="8"/>
    </row>
    <row r="77" spans="1:43" ht="12.75">
      <c r="A77" s="14"/>
      <c r="B77" s="4"/>
      <c r="C77" s="17"/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8"/>
      <c r="AK77" s="8"/>
      <c r="AL77" s="8"/>
      <c r="AM77" s="8"/>
      <c r="AN77" s="8"/>
      <c r="AO77" s="8"/>
      <c r="AP77" s="8"/>
      <c r="AQ77" s="8"/>
    </row>
    <row r="78" spans="1:43" ht="12.75">
      <c r="A78" s="14"/>
      <c r="B78" s="14"/>
      <c r="C78" s="14"/>
      <c r="D78" s="3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8"/>
      <c r="AO78" s="8"/>
      <c r="AP78" s="8"/>
      <c r="AQ78" s="8"/>
    </row>
    <row r="79" spans="1:43" ht="12.75">
      <c r="A79" s="14"/>
      <c r="B79" s="14"/>
      <c r="C79" s="14"/>
      <c r="D79" s="3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8"/>
      <c r="AO79" s="8"/>
      <c r="AP79" s="8"/>
      <c r="AQ79" s="8"/>
    </row>
    <row r="80" spans="1:43" ht="12.75">
      <c r="A80" s="14"/>
      <c r="B80" s="14"/>
      <c r="C80" s="14"/>
      <c r="D80" s="3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8"/>
      <c r="AO80" s="8"/>
      <c r="AP80" s="8"/>
      <c r="AQ80" s="8"/>
    </row>
    <row r="81" spans="1:43" ht="12.75">
      <c r="A81" s="14"/>
      <c r="B81" s="14"/>
      <c r="C81" s="14"/>
      <c r="D81" s="3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8"/>
      <c r="AO81" s="8"/>
      <c r="AP81" s="8"/>
      <c r="AQ81" s="8"/>
    </row>
    <row r="82" spans="1:43" ht="12.75">
      <c r="A82" s="14"/>
      <c r="B82" s="14"/>
      <c r="C82" s="14"/>
      <c r="D82" s="3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8"/>
      <c r="AO82" s="8"/>
      <c r="AP82" s="8"/>
      <c r="AQ82" s="8"/>
    </row>
    <row r="83" spans="1:43" ht="12.75">
      <c r="A83" s="14"/>
      <c r="B83" s="14"/>
      <c r="C83" s="14"/>
      <c r="D83" s="3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8"/>
      <c r="AO83" s="8"/>
      <c r="AP83" s="8"/>
      <c r="AQ83" s="8"/>
    </row>
    <row r="84" spans="1:43" ht="12.75">
      <c r="A84" s="14"/>
      <c r="B84" s="14"/>
      <c r="C84" s="14"/>
      <c r="D84" s="3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8"/>
      <c r="AO84" s="8"/>
      <c r="AP84" s="8"/>
      <c r="AQ84" s="8"/>
    </row>
    <row r="85" spans="1:43" ht="12.75">
      <c r="A85" s="14"/>
      <c r="B85" s="14"/>
      <c r="C85" s="14"/>
      <c r="D85" s="3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8"/>
      <c r="AO85" s="8"/>
      <c r="AP85" s="8"/>
      <c r="AQ85" s="8"/>
    </row>
    <row r="86" spans="1:43" ht="12.75">
      <c r="A86" s="14"/>
      <c r="B86" s="14"/>
      <c r="C86" s="14"/>
      <c r="D86" s="3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8"/>
      <c r="AO86" s="8"/>
      <c r="AP86" s="8"/>
      <c r="AQ86" s="8"/>
    </row>
    <row r="87" spans="1:43" ht="12.75">
      <c r="A87" s="14"/>
      <c r="B87" s="14"/>
      <c r="C87" s="14"/>
      <c r="D87" s="3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8"/>
      <c r="AO87" s="8"/>
      <c r="AP87" s="8"/>
      <c r="AQ87" s="8"/>
    </row>
    <row r="88" spans="1:43" ht="12.75">
      <c r="A88" s="14"/>
      <c r="B88" s="14"/>
      <c r="C88" s="14"/>
      <c r="D88" s="3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8"/>
      <c r="AO88" s="8"/>
      <c r="AP88" s="8"/>
      <c r="AQ88" s="8"/>
    </row>
    <row r="89" spans="1:43" ht="12.75">
      <c r="A89" s="14"/>
      <c r="B89" s="14"/>
      <c r="C89" s="14"/>
      <c r="D89" s="3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8"/>
      <c r="AO89" s="8"/>
      <c r="AP89" s="8"/>
      <c r="AQ89" s="8"/>
    </row>
    <row r="90" spans="1:43" ht="12.75">
      <c r="A90" s="14"/>
      <c r="B90" s="14"/>
      <c r="C90" s="14"/>
      <c r="D90" s="3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8"/>
      <c r="AO90" s="8"/>
      <c r="AP90" s="8"/>
      <c r="AQ90" s="8"/>
    </row>
    <row r="91" spans="1:43" ht="12.75">
      <c r="A91" s="14"/>
      <c r="B91" s="14"/>
      <c r="C91" s="14"/>
      <c r="D91" s="3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8"/>
      <c r="AO91" s="8"/>
      <c r="AP91" s="8"/>
      <c r="AQ91" s="8"/>
    </row>
    <row r="92" spans="1:43" ht="12.75">
      <c r="A92" s="14"/>
      <c r="B92" s="14"/>
      <c r="C92" s="14"/>
      <c r="D92" s="3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8"/>
      <c r="AO92" s="8"/>
      <c r="AP92" s="8"/>
      <c r="AQ92" s="8"/>
    </row>
    <row r="93" spans="1:43" ht="12.75">
      <c r="A93" s="14"/>
      <c r="B93" s="8"/>
      <c r="C93" s="8"/>
      <c r="D93" s="2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12.75">
      <c r="A94" s="21"/>
      <c r="B94" s="8"/>
      <c r="C94" s="8"/>
      <c r="D94" s="2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12.75">
      <c r="A95" s="21"/>
      <c r="B95" s="8"/>
      <c r="C95" s="8"/>
      <c r="D95" s="2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12.75">
      <c r="A96" s="8"/>
      <c r="B96" s="8"/>
      <c r="C96" s="8"/>
      <c r="D96" s="2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ht="12.75">
      <c r="D97" s="34"/>
    </row>
    <row r="98" ht="12.75">
      <c r="D98" s="34"/>
    </row>
    <row r="99" ht="12.75">
      <c r="D99" s="34"/>
    </row>
  </sheetData>
  <sheetProtection password="9C9F" sheet="1" scenarios="1" formatCells="0" formatColumns="0" formatRows="0"/>
  <conditionalFormatting sqref="AB18:AC18">
    <cfRule type="expression" priority="1" dxfId="0" stopIfTrue="1">
      <formula>AB18&lt;0</formula>
    </cfRule>
  </conditionalFormatting>
  <printOptions/>
  <pageMargins left="0.45" right="0.52" top="0.51" bottom="0.53" header="0.5" footer="0.5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Simpleplanning.com</dc:creator>
  <cp:keywords/>
  <dc:description/>
  <cp:lastModifiedBy>USER</cp:lastModifiedBy>
  <cp:lastPrinted>2004-09-29T22:58:22Z</cp:lastPrinted>
  <dcterms:created xsi:type="dcterms:W3CDTF">2004-09-21T21:22:15Z</dcterms:created>
  <dcterms:modified xsi:type="dcterms:W3CDTF">2006-01-25T21:57:50Z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